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120" activeTab="1"/>
  </bookViews>
  <sheets>
    <sheet name="Показатели доходов" sheetId="1" r:id="rId1"/>
    <sheet name="Показатели расходов" sheetId="2" r:id="rId2"/>
  </sheets>
  <definedNames/>
  <calcPr fullCalcOnLoad="1"/>
</workbook>
</file>

<file path=xl/comments2.xml><?xml version="1.0" encoding="utf-8"?>
<comments xmlns="http://schemas.openxmlformats.org/spreadsheetml/2006/main">
  <authors>
    <author>Vaso</author>
  </authors>
  <commentList>
    <comment ref="A7" authorId="0">
      <text>
        <r>
          <rPr>
            <b/>
            <sz val="8"/>
            <rFont val="Tahoma"/>
            <family val="0"/>
          </rPr>
          <t>Vaso: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<sst xmlns="http://schemas.openxmlformats.org/spreadsheetml/2006/main" count="839" uniqueCount="428">
  <si>
    <t>Наименование дохода</t>
  </si>
  <si>
    <t>Код дохода по бюд-</t>
  </si>
  <si>
    <t>ПЛАН</t>
  </si>
  <si>
    <t>ФАКТ</t>
  </si>
  <si>
    <t>%</t>
  </si>
  <si>
    <t>жетной классификации</t>
  </si>
  <si>
    <t>ИТОГО ДОХОДОВ</t>
  </si>
  <si>
    <t>1.</t>
  </si>
  <si>
    <t>НАЛОГОВЫЕ И НЕНАЛОГОВЫЕ ДОХОДЫ</t>
  </si>
  <si>
    <t>1.1.</t>
  </si>
  <si>
    <t>НАЛОГИ НА СОВОКУПНЫЙ ДОХОД</t>
  </si>
  <si>
    <t>1 05 00000 00 0000 000</t>
  </si>
  <si>
    <t>1.1.1.</t>
  </si>
  <si>
    <t>Налог, взимаемый в связи с применением упрощенной системы налогообложения</t>
  </si>
  <si>
    <t>1 05 01000 00 0000 110</t>
  </si>
  <si>
    <t>1.1.1.1.</t>
  </si>
  <si>
    <t>Налог, взимаемый с налогоплательщиков,  выбравших в качестве</t>
  </si>
  <si>
    <t>1 05 01011 01 0000 110</t>
  </si>
  <si>
    <t xml:space="preserve"> объекта налогообложения доходы</t>
  </si>
  <si>
    <t>1.1.1.2.</t>
  </si>
  <si>
    <t>Налог, взимаемый с налогоплательщиков, выбравших в качестве</t>
  </si>
  <si>
    <t>1 05 01020 01 0000 110</t>
  </si>
  <si>
    <t>расходов</t>
  </si>
  <si>
    <t>Минимальный налог, зачисляемый в бюджеты субъектов РФ</t>
  </si>
  <si>
    <t>1 05 01050 01 0000 110</t>
  </si>
  <si>
    <t>1.1.2..</t>
  </si>
  <si>
    <t>Единый налог на вмененный доход для отдельных видов деятельности</t>
  </si>
  <si>
    <t>1 05 02010 02 0000 110</t>
  </si>
  <si>
    <t>1.2.</t>
  </si>
  <si>
    <t>НАЛОГИ НА ИМУЩЕСТВО</t>
  </si>
  <si>
    <t>1 06 00000 00 0000 000</t>
  </si>
  <si>
    <t>1 06 01010 03 0000 110</t>
  </si>
  <si>
    <t>1.3.</t>
  </si>
  <si>
    <t>1 13 00000 00 0000 000</t>
  </si>
  <si>
    <t>1.3.1.</t>
  </si>
  <si>
    <t>1 13 03030 03 0100 130</t>
  </si>
  <si>
    <t>1.4.</t>
  </si>
  <si>
    <t>ШТРАФЫ, САНКЦИИ, ВОЗМЕЩЕНИЕ УЩЕРБА</t>
  </si>
  <si>
    <t>1 16 00000 00 0000 000</t>
  </si>
  <si>
    <t>1.4.1.</t>
  </si>
  <si>
    <t>1 16 06000 01 0000 140</t>
  </si>
  <si>
    <t>1.4.2.</t>
  </si>
  <si>
    <t>1.4.3.</t>
  </si>
  <si>
    <t xml:space="preserve"> </t>
  </si>
  <si>
    <t>1.5.</t>
  </si>
  <si>
    <t>2.</t>
  </si>
  <si>
    <t>БЕЗВОЗМЕЗДНЫЕ ПОСТУПЛЕНИЯ</t>
  </si>
  <si>
    <t>2 00 00000 00 0000 000</t>
  </si>
  <si>
    <t>2.1.</t>
  </si>
  <si>
    <t>2 02 01001 00 0000 151</t>
  </si>
  <si>
    <t>2.2.</t>
  </si>
  <si>
    <t>2 02 03000 00 0000 151</t>
  </si>
  <si>
    <t>2.2.1.</t>
  </si>
  <si>
    <t>2 02 03024 03 0000 151</t>
  </si>
  <si>
    <t>2.2.1.1.</t>
  </si>
  <si>
    <t>Субвенции бюджетам  внутригородских муниципальных образований Санкт-Петербурга на</t>
  </si>
  <si>
    <t>2 02 03024 03 0100 151</t>
  </si>
  <si>
    <t>2.2.1.2.</t>
  </si>
  <si>
    <t>2 02 03024 03 0200 151</t>
  </si>
  <si>
    <t>2.2.2.</t>
  </si>
  <si>
    <t>2 02 03027 03 0000 151</t>
  </si>
  <si>
    <t xml:space="preserve">Субвенции бюджетам  внутригородских муниципальных образований городов федерального значения </t>
  </si>
  <si>
    <t>вознаграждение, причитающееся приемному родителю</t>
  </si>
  <si>
    <t>2.2.2.1.</t>
  </si>
  <si>
    <t>2 02 03027 03 0100 151</t>
  </si>
  <si>
    <t>предусмотренные статьей 44 Закона Санкт-Петербурга "Об административных правонарушениях</t>
  </si>
  <si>
    <t>1 16 90030 03 0100 140</t>
  </si>
  <si>
    <t xml:space="preserve">содержание ребенка в семье опекуна и приемной семье </t>
  </si>
  <si>
    <t>2.2.2.2.</t>
  </si>
  <si>
    <t xml:space="preserve">Субвенции бюджетам  внутригородских муниципальных образований Санкт-Петербурга на  </t>
  </si>
  <si>
    <t>2 02 03027 03 0200 151</t>
  </si>
  <si>
    <t>Глава местной администрации</t>
  </si>
  <si>
    <t>Татаренко С.Н.</t>
  </si>
  <si>
    <t>Приложение №2</t>
  </si>
  <si>
    <t>к Решению МС МО "Купчино"</t>
  </si>
  <si>
    <t>№</t>
  </si>
  <si>
    <t>НАИМЕНОВАНИЕ СТАТЕЙ</t>
  </si>
  <si>
    <t>План</t>
  </si>
  <si>
    <t>+</t>
  </si>
  <si>
    <t xml:space="preserve">Код </t>
  </si>
  <si>
    <t>Код</t>
  </si>
  <si>
    <t>целевой</t>
  </si>
  <si>
    <t>вида</t>
  </si>
  <si>
    <t>изменения</t>
  </si>
  <si>
    <t>ГРБС</t>
  </si>
  <si>
    <t>раздела</t>
  </si>
  <si>
    <t>статьи</t>
  </si>
  <si>
    <t>исполнения</t>
  </si>
  <si>
    <t>ОБЩЕГОСУДАРСТВЕННЫЕ ВОПРОСЫ</t>
  </si>
  <si>
    <t>000</t>
  </si>
  <si>
    <t xml:space="preserve">ФУНКЦИОНИРОВАНИЕ ВЫСШЕГО ДОЛЖНОСТНОГО ЛИЦА СУБЪЕКТА  </t>
  </si>
  <si>
    <t>0102</t>
  </si>
  <si>
    <t>Глава муниципального образования</t>
  </si>
  <si>
    <t>0020100</t>
  </si>
  <si>
    <t xml:space="preserve">Заработная плата </t>
  </si>
  <si>
    <t>887</t>
  </si>
  <si>
    <t>500</t>
  </si>
  <si>
    <t>211</t>
  </si>
  <si>
    <t>Начисления на оплату труда</t>
  </si>
  <si>
    <t>213</t>
  </si>
  <si>
    <t>ФУНКЦИОНИРОВАНИЕ ЗАКОНОДАТЕЛЬНЫХ (ПРЕДСТАВИТЕЛЬНЫХ)</t>
  </si>
  <si>
    <t>1.2.1.</t>
  </si>
  <si>
    <t>0103</t>
  </si>
  <si>
    <t>0020301</t>
  </si>
  <si>
    <t>1.2.1.1.</t>
  </si>
  <si>
    <t>на постоянной основе</t>
  </si>
  <si>
    <t>1.2.1.2.</t>
  </si>
  <si>
    <t>1.2.2.</t>
  </si>
  <si>
    <t>0020302</t>
  </si>
  <si>
    <t>212</t>
  </si>
  <si>
    <t>1.2.3.</t>
  </si>
  <si>
    <t>Аппарат представительного органа муниципального образования</t>
  </si>
  <si>
    <t>0020400</t>
  </si>
  <si>
    <t>1.2.3.1.</t>
  </si>
  <si>
    <t>Транспортные услуги</t>
  </si>
  <si>
    <t>222</t>
  </si>
  <si>
    <t>ФУНКЦИОНИРОВАНИЕ ПРАВИТЕЛЬСТВА РФ, ВЫСШИХ ОРГАНОВ</t>
  </si>
  <si>
    <t>973</t>
  </si>
  <si>
    <t>0104</t>
  </si>
  <si>
    <t>ИСПОЛНИТЕЛЬНОЙ ВЛАСТИ СУБЪЕКТОВ РФ,</t>
  </si>
  <si>
    <t>МЕСТНЫХ АДМИНИСТРАЦИЙ</t>
  </si>
  <si>
    <t>0020500</t>
  </si>
  <si>
    <t>1.3.1.1.</t>
  </si>
  <si>
    <t>Заработная плата</t>
  </si>
  <si>
    <t>1.3.1.2.</t>
  </si>
  <si>
    <t>1.3.2.</t>
  </si>
  <si>
    <t>Содержание и обеспечение деятельности местной администрации</t>
  </si>
  <si>
    <t>0020601</t>
  </si>
  <si>
    <t>по решению вопросов местного значения</t>
  </si>
  <si>
    <t>1.3.2.1.</t>
  </si>
  <si>
    <t>1.3.2.2.</t>
  </si>
  <si>
    <t>1.3.2.3.</t>
  </si>
  <si>
    <t>Услуги связи</t>
  </si>
  <si>
    <t>221</t>
  </si>
  <si>
    <t>1.3.2.4.</t>
  </si>
  <si>
    <t>1.3.2.5.</t>
  </si>
  <si>
    <t>Коммунальные услуги</t>
  </si>
  <si>
    <t>223</t>
  </si>
  <si>
    <t>1.3.2.6.</t>
  </si>
  <si>
    <t>Услуги по содержанию имущества</t>
  </si>
  <si>
    <t>225</t>
  </si>
  <si>
    <t>1.3.2.7.</t>
  </si>
  <si>
    <t>Прочие услуги</t>
  </si>
  <si>
    <t>226</t>
  </si>
  <si>
    <t>1.3.2.8.</t>
  </si>
  <si>
    <t>Прочие расходы</t>
  </si>
  <si>
    <t>290</t>
  </si>
  <si>
    <t>1.3.2.9.</t>
  </si>
  <si>
    <t>Основные средства</t>
  </si>
  <si>
    <t>310</t>
  </si>
  <si>
    <t>1.3.2.10.</t>
  </si>
  <si>
    <t>Материалы</t>
  </si>
  <si>
    <t>340</t>
  </si>
  <si>
    <t xml:space="preserve">Определение должностных лиц, уполномоченных составлять </t>
  </si>
  <si>
    <t>0020603</t>
  </si>
  <si>
    <t>протоколы об административных правонарушениях, и составление</t>
  </si>
  <si>
    <t>протоколов об административных правонарушениях</t>
  </si>
  <si>
    <t xml:space="preserve">Выполнение отдельных государственных полномочий за счет  </t>
  </si>
  <si>
    <t>598</t>
  </si>
  <si>
    <t>субвенций из фонда компенсаций Санкт-Петербурга</t>
  </si>
  <si>
    <t>РЕЗЕРВНЫЕ ФОНДЫ</t>
  </si>
  <si>
    <t>0111</t>
  </si>
  <si>
    <t>Резервный фонд местной администрации</t>
  </si>
  <si>
    <t>0700100</t>
  </si>
  <si>
    <t>1.4.1.1.</t>
  </si>
  <si>
    <t>ДРУГИЕ ОБЩЕГОСУДАРСТВЕННЫЕ ВОПРОСЫ</t>
  </si>
  <si>
    <t>0920100</t>
  </si>
  <si>
    <t>1.5.1.</t>
  </si>
  <si>
    <t>ния, муниципальных предприятий и учреждений</t>
  </si>
  <si>
    <t>1.5.2.</t>
  </si>
  <si>
    <t>Субсидии некоммерческим организациям</t>
  </si>
  <si>
    <t>0113</t>
  </si>
  <si>
    <t>Осуществление в порядке и формах, установленных законом</t>
  </si>
  <si>
    <t xml:space="preserve">Санкт-Петербурга, поддержки деятельности граждан, общественных   </t>
  </si>
  <si>
    <t>объединений, участвующих в охране общественного порядка на</t>
  </si>
  <si>
    <t>территории муниципального образования</t>
  </si>
  <si>
    <t>0309</t>
  </si>
  <si>
    <t>2.1.1.</t>
  </si>
  <si>
    <t>2190300</t>
  </si>
  <si>
    <t>способам защиты и действиям в чрезвычайных ситуациях</t>
  </si>
  <si>
    <t>Материальные запасы</t>
  </si>
  <si>
    <t>Содержание деятельности муниципальной информационной службы</t>
  </si>
  <si>
    <t>0410</t>
  </si>
  <si>
    <t>4.1.</t>
  </si>
  <si>
    <t>0503</t>
  </si>
  <si>
    <t>4.1.1.</t>
  </si>
  <si>
    <t>включая проезды и въезды, пешеходные дорожки</t>
  </si>
  <si>
    <t>4.1.2.</t>
  </si>
  <si>
    <t>Увеличение стоимости основных средств</t>
  </si>
  <si>
    <t>Увеличение стоимости материальных запасов</t>
  </si>
  <si>
    <t>Озеленение придомовых территорий и территорий дворов</t>
  </si>
  <si>
    <t>0707</t>
  </si>
  <si>
    <t>4310000</t>
  </si>
  <si>
    <t>5.1.</t>
  </si>
  <si>
    <t>5.1.1.</t>
  </si>
  <si>
    <t xml:space="preserve">Проведение мероприятий по военно-патриотическому воспитанию </t>
  </si>
  <si>
    <t>4310100</t>
  </si>
  <si>
    <t>5.1.2.</t>
  </si>
  <si>
    <t>5.1.3.</t>
  </si>
  <si>
    <t>4310200</t>
  </si>
  <si>
    <t>6.</t>
  </si>
  <si>
    <t>0800</t>
  </si>
  <si>
    <t>6.1.</t>
  </si>
  <si>
    <t xml:space="preserve">Содержание и обеспечение деятельности Муниципального </t>
  </si>
  <si>
    <t>0801</t>
  </si>
  <si>
    <t>учреждения культуры "Наш Дом"</t>
  </si>
  <si>
    <t>6.1.1.</t>
  </si>
  <si>
    <t>Прочие работы, услуги</t>
  </si>
  <si>
    <t>6.2.</t>
  </si>
  <si>
    <t>6.2.1.1.</t>
  </si>
  <si>
    <t>6.2.1.2.</t>
  </si>
  <si>
    <t>7.</t>
  </si>
  <si>
    <t>7.2.</t>
  </si>
  <si>
    <t>ОХРАНА СЕМЬИ И ДЕТСТВА</t>
  </si>
  <si>
    <t>1004</t>
  </si>
  <si>
    <t>7.1.</t>
  </si>
  <si>
    <t>Организация и осуществление деятельности по опеке и попечительству</t>
  </si>
  <si>
    <t>0020602</t>
  </si>
  <si>
    <t>7.1.1.</t>
  </si>
  <si>
    <t>7.1.2.</t>
  </si>
  <si>
    <t>7.1.3.</t>
  </si>
  <si>
    <t>7.1.4.</t>
  </si>
  <si>
    <t>7.1.5.</t>
  </si>
  <si>
    <t>7.1.6.</t>
  </si>
  <si>
    <t>7.1.7.</t>
  </si>
  <si>
    <t>7.1.8.</t>
  </si>
  <si>
    <t>7.2.1.</t>
  </si>
  <si>
    <t>Содержание ребенка в семье опекуна и приемной семье</t>
  </si>
  <si>
    <t>5201301</t>
  </si>
  <si>
    <t xml:space="preserve">Выполнение отдельных государственных полномочий за счет </t>
  </si>
  <si>
    <t>переданных на воспитание в приемные семьи</t>
  </si>
  <si>
    <t>Вознаграждение приемным родителям</t>
  </si>
  <si>
    <t>8.</t>
  </si>
  <si>
    <t>1105</t>
  </si>
  <si>
    <t>8.1.</t>
  </si>
  <si>
    <t>8.1.1.</t>
  </si>
  <si>
    <t>Создание условий для развития на территории муниципального образования</t>
  </si>
  <si>
    <t>8.1.1.1.</t>
  </si>
  <si>
    <t>8.1.1.2.</t>
  </si>
  <si>
    <t>8.1.2.</t>
  </si>
  <si>
    <t>массовой физической культуры и спорта силами МУК НАШ ДОМ</t>
  </si>
  <si>
    <t>5.3.</t>
  </si>
  <si>
    <t>1202</t>
  </si>
  <si>
    <t>5.3.1.</t>
  </si>
  <si>
    <t>4570100</t>
  </si>
  <si>
    <t>местного самоуправления</t>
  </si>
  <si>
    <t>ИТОГО</t>
  </si>
  <si>
    <t>242</t>
  </si>
  <si>
    <t>630</t>
  </si>
  <si>
    <t>Работы, услуги по содержанию имущества</t>
  </si>
  <si>
    <t>241</t>
  </si>
  <si>
    <t>440 01 00</t>
  </si>
  <si>
    <t>Расходы на содержание органов МСУ</t>
  </si>
  <si>
    <t>Участие в обеспечении чистоты и порядка на территории муници-</t>
  </si>
  <si>
    <t>пального образования</t>
  </si>
  <si>
    <t>тыс. руб</t>
  </si>
  <si>
    <t>1.1.3.</t>
  </si>
  <si>
    <t>1 16 90030 03 0200 140</t>
  </si>
  <si>
    <t>Формирование и размещение муниципального заказа</t>
  </si>
  <si>
    <t>240</t>
  </si>
  <si>
    <t>0920200</t>
  </si>
  <si>
    <t xml:space="preserve">Установка и содержание малых архитектурных форм, уличной мебели и </t>
  </si>
  <si>
    <t>850</t>
  </si>
  <si>
    <t>410</t>
  </si>
  <si>
    <t>870</t>
  </si>
  <si>
    <t>0900100</t>
  </si>
  <si>
    <t>0920500</t>
  </si>
  <si>
    <t>860</t>
  </si>
  <si>
    <t>44 00 00</t>
  </si>
  <si>
    <t>КУЛЬТУРА</t>
  </si>
  <si>
    <t>440 02 00</t>
  </si>
  <si>
    <t>организациям</t>
  </si>
  <si>
    <t xml:space="preserve">Субсидии  на организацию и проведение местных и участие в организации </t>
  </si>
  <si>
    <t>4870100</t>
  </si>
  <si>
    <t>1100</t>
  </si>
  <si>
    <t>Другие вопросы в области физической культуры и спорта</t>
  </si>
  <si>
    <t>1.2.3.2.</t>
  </si>
  <si>
    <t>1.2.3.3.</t>
  </si>
  <si>
    <t>1.2.3.4.</t>
  </si>
  <si>
    <t>1.3.3..</t>
  </si>
  <si>
    <t>1.3.3.1.</t>
  </si>
  <si>
    <t>1.3.3.1.1.</t>
  </si>
  <si>
    <t>1.5.3.</t>
  </si>
  <si>
    <t>1.5.4.</t>
  </si>
  <si>
    <t>2.1.2.</t>
  </si>
  <si>
    <t>2.1.3.</t>
  </si>
  <si>
    <t>3.</t>
  </si>
  <si>
    <t>4.</t>
  </si>
  <si>
    <t>4.2.</t>
  </si>
  <si>
    <t>4.2.1.</t>
  </si>
  <si>
    <t>4.3.</t>
  </si>
  <si>
    <t>4.3.1.</t>
  </si>
  <si>
    <t>4.3.2.</t>
  </si>
  <si>
    <t>4.3.3.</t>
  </si>
  <si>
    <t>4.4.</t>
  </si>
  <si>
    <t>4.5.</t>
  </si>
  <si>
    <t>4.5.1.</t>
  </si>
  <si>
    <t>4.6.</t>
  </si>
  <si>
    <t>4.6.1.</t>
  </si>
  <si>
    <t>4.6.2.</t>
  </si>
  <si>
    <t>4.7.</t>
  </si>
  <si>
    <t>4.7.1.</t>
  </si>
  <si>
    <t>4.8.</t>
  </si>
  <si>
    <t>4.8.1.</t>
  </si>
  <si>
    <t>5.</t>
  </si>
  <si>
    <t>5.2.</t>
  </si>
  <si>
    <t>5.4.</t>
  </si>
  <si>
    <t>5.5.</t>
  </si>
  <si>
    <t>6.2.1.</t>
  </si>
  <si>
    <t>7.2.1.1.</t>
  </si>
  <si>
    <t>7.3.</t>
  </si>
  <si>
    <t>8.1.1.3.</t>
  </si>
  <si>
    <t>массовой физической культуры и спорта (МА)</t>
  </si>
  <si>
    <t>9.</t>
  </si>
  <si>
    <t>ПЕРИОДИЧЕСКАЯ ПЕЧАТЬ И ИЗДАТЕЛЬСТВА</t>
  </si>
  <si>
    <t>9.1.</t>
  </si>
  <si>
    <t>9.1.1.</t>
  </si>
  <si>
    <t>МОЛОДЕЖНАЯ ПОЛИТИКА И ОЗДОРОВЛЕНИЕ ДЕТЕЙ</t>
  </si>
  <si>
    <t>ЗАЩИТА НАСЕЛЕНИЯ И ТЕРРИТОРИИ ОТ ЧРЕЗВЫЧАЙНЫХ СИТУАЦИЙ</t>
  </si>
  <si>
    <t>ПРИРОДНОГО И ТЕХНОГЕННОГО ХАРАКТЕРА, ГРАЖДАНСКАЯ</t>
  </si>
  <si>
    <t>ОБОРОНА</t>
  </si>
  <si>
    <t>БЛАГОУСТРОЙСТВО</t>
  </si>
  <si>
    <t xml:space="preserve">Депутаты, осуществляющие свои полномочия </t>
  </si>
  <si>
    <t xml:space="preserve">Заработная плата депутатам, осуществляющим свои полномочия </t>
  </si>
  <si>
    <t>хозяйственно-бытового оборудования, необходимого для благоустройства</t>
  </si>
  <si>
    <t xml:space="preserve">Безвозмездные перечисления государственным и муниципальным </t>
  </si>
  <si>
    <t>Периодические издания, учрежденные представительными органами</t>
  </si>
  <si>
    <t>Субсидии на содержание бюджетного учреждения</t>
  </si>
  <si>
    <t xml:space="preserve"> и проведении городских  праздничных и иных зрелищных мероприятий</t>
  </si>
  <si>
    <t xml:space="preserve">Текущий ремонт придомовых территорий и территорий дворов,  </t>
  </si>
  <si>
    <t xml:space="preserve">Содержание детей, находящихся под опекой (попечительством), и детей, </t>
  </si>
  <si>
    <t xml:space="preserve">выполнение отдельного государственного полномочия Санкт-Петербурга по организации и </t>
  </si>
  <si>
    <t>осуществлению деятельности по опеке и попечительству</t>
  </si>
  <si>
    <t>выполнение отдельного государственного полномочия Санкт-Петербурга по определению долж-</t>
  </si>
  <si>
    <t>объекта налогообложения доходы, уменьшенные на величину расходов</t>
  </si>
  <si>
    <t xml:space="preserve">Налог на имущество физических лиц,взимаемый по ставкам, применяемым к объектам </t>
  </si>
  <si>
    <t xml:space="preserve">налогообложения, расположенным в границах внутригородских муниципальных образований </t>
  </si>
  <si>
    <t>городов федерального значения Москва и Санкт-Петербург</t>
  </si>
  <si>
    <t>ДОХОДЫ от оказания платных услуг и компенсации затрат государства</t>
  </si>
  <si>
    <t>Средства, составляющие восстановительную стоимость зеленых насаждений внутрикварталь-</t>
  </si>
  <si>
    <t>ного озеленения и подлежащие зачислению в бюджеты внутригородских муниципальных</t>
  </si>
  <si>
    <t xml:space="preserve">жащие зачислению в бюджеты внутригородских муниципальных образований Санкт-Петербурга  </t>
  </si>
  <si>
    <t>в соответствии с законодательством Санкт-Петербурга</t>
  </si>
  <si>
    <t xml:space="preserve">Субвенции бюджетам  внутригородских муниципальных образований городов федерального </t>
  </si>
  <si>
    <t>значения Москва и Санкт-Петербург на выполнение передаваемых полномочий субъектов</t>
  </si>
  <si>
    <t>Российской  Федерации</t>
  </si>
  <si>
    <t>Установка, содержаие и ремонт ограждений газонов</t>
  </si>
  <si>
    <t>Денежные взыскания (штрафы) за нарушение  законодательства о применении контрольно-</t>
  </si>
  <si>
    <t>кассовой техники при осуществлении наличных денежных расчетов и (или) расчетов</t>
  </si>
  <si>
    <t>с использованием платежных карт</t>
  </si>
  <si>
    <t>Законом Санкт-Петербурга "Об административных правонарушениях в сфере благоустройства</t>
  </si>
  <si>
    <t>в Санкт-Петербурге"</t>
  </si>
  <si>
    <t>0100</t>
  </si>
  <si>
    <t>121</t>
  </si>
  <si>
    <t>321</t>
  </si>
  <si>
    <t xml:space="preserve">       </t>
  </si>
  <si>
    <t>244</t>
  </si>
  <si>
    <t>852</t>
  </si>
  <si>
    <t>3300100</t>
  </si>
  <si>
    <t>4.4.1.</t>
  </si>
  <si>
    <t>4.4.2.</t>
  </si>
  <si>
    <t>Обустройство, содержание и уборка территорий спортивных</t>
  </si>
  <si>
    <t>площадок</t>
  </si>
  <si>
    <t>4.9.</t>
  </si>
  <si>
    <t>4.9.1.</t>
  </si>
  <si>
    <t>4.9.2.</t>
  </si>
  <si>
    <t>4.9.3.</t>
  </si>
  <si>
    <t xml:space="preserve">Выполнение оформления к праздничным мероприятиям на </t>
  </si>
  <si>
    <t>611</t>
  </si>
  <si>
    <t>4.7.2.</t>
  </si>
  <si>
    <t>4.10.</t>
  </si>
  <si>
    <t>4.10.1.</t>
  </si>
  <si>
    <t>4.10.2.</t>
  </si>
  <si>
    <t>4.10.3.</t>
  </si>
  <si>
    <t>4.11.</t>
  </si>
  <si>
    <t>4.11.1.</t>
  </si>
  <si>
    <t>9.1.2.</t>
  </si>
  <si>
    <t>Приложение №1</t>
  </si>
  <si>
    <t>Показатели доходов бюджета за I квартал 2013 года.</t>
  </si>
  <si>
    <t>№10 - 23.04.2013.</t>
  </si>
  <si>
    <t>тыс. руб.</t>
  </si>
  <si>
    <t>исполн.</t>
  </si>
  <si>
    <t>Штрафы за административные правонарушения в сфере  благоустройства, предусмотренные</t>
  </si>
  <si>
    <t>Штрафы за административные правонарушения в области предпринимательской деятельности,</t>
  </si>
  <si>
    <t>в Санкт-Петербурге".</t>
  </si>
  <si>
    <t xml:space="preserve">Москва и Санкт-Петербург на содержание ребенка в семье опекуна и приемной семье, а также </t>
  </si>
  <si>
    <t xml:space="preserve">ностных лиц, уполномоченных составлять протоколы об административных правонарушениях </t>
  </si>
  <si>
    <t xml:space="preserve">Дотации бюджетам внутригородских муниципальных образований городов </t>
  </si>
  <si>
    <t>бюджетной обеспеченности</t>
  </si>
  <si>
    <t>федерального значения  Москва и Санкт-Петербург на выравнивание</t>
  </si>
  <si>
    <t>образований Санкт-Петербурга</t>
  </si>
  <si>
    <t>Субвенции бюджетам субъектов Российской Федерации и муниципальных</t>
  </si>
  <si>
    <t>Показатели расходов бюджета по ведомственной структуре расходов за I квартал 2013 года.</t>
  </si>
  <si>
    <t>Факт</t>
  </si>
  <si>
    <t>эконом.</t>
  </si>
  <si>
    <t>РОССИЙСКОЙ ФЕДЕРАЦИИ И МУНИЦИПАЛЬНОГО ОБРАЗОВАНИЯ</t>
  </si>
  <si>
    <t>ОРГАНОВ МЕСТНОГО САМОУПРАВЛЕНИЯ</t>
  </si>
  <si>
    <t>ОРГАНОВ ГОСУДАРСТВЕННОЙ ВЛАСТИ И ПРЕДСТАВИТЕЛЬНЫХ</t>
  </si>
  <si>
    <t>депутатского мандата)</t>
  </si>
  <si>
    <t>Прочие выплаты (денежная компенсация в связи с осуществлением</t>
  </si>
  <si>
    <t>Формирование архивных фондов органов местного самоуправле-</t>
  </si>
  <si>
    <t xml:space="preserve">Проведение мер по уширению территорий дворов в целях организации  </t>
  </si>
  <si>
    <t>дополнительных парковочных мест</t>
  </si>
  <si>
    <t>Оборудование контейнерных площадок на дворовых территориях</t>
  </si>
  <si>
    <t xml:space="preserve">          в т.ч. в составе аппарата Муниципального Совета - 2 человека; в составе Местной администрации - 11 человек.</t>
  </si>
  <si>
    <r>
      <t xml:space="preserve">                     2. </t>
    </r>
    <r>
      <rPr>
        <sz val="10"/>
        <rFont val="Arial Cyr"/>
        <family val="0"/>
      </rPr>
      <t>Фактические затраты на их денежное содержание составили 1 438,2 тыс. рублей</t>
    </r>
  </si>
  <si>
    <t xml:space="preserve">         4. Фактические затраты на их денежное содержание составили 505,6 тыс. руб.</t>
  </si>
  <si>
    <t>1.3.2.11.</t>
  </si>
  <si>
    <t xml:space="preserve">Проведение подготовки и обучения неработающего населения </t>
  </si>
  <si>
    <t>Компенсационное озеленение, проведение санитарных рубок, а также</t>
  </si>
  <si>
    <t xml:space="preserve">удаление аварийных, больных деревьев и кустарников. </t>
  </si>
  <si>
    <t>детских площадок.</t>
  </si>
  <si>
    <t>Создание зон отдыха, в т.ч. обустройство, содержание и уборка</t>
  </si>
  <si>
    <t>граждан на территории муниципального образования  (МА)</t>
  </si>
  <si>
    <t>граждан силами МУК "Наш Дом"</t>
  </si>
  <si>
    <t>Организация и проведение досуговых мероприятий для жителей</t>
  </si>
  <si>
    <t>муниципального образования (МА)</t>
  </si>
  <si>
    <t>Досуговые мероприятия для жителей силами МУК "Наш Дом".</t>
  </si>
  <si>
    <t>Участие в реализации мер по профилактике дорожно-транспортного</t>
  </si>
  <si>
    <t>травматизма, профилактике правонарушений и профилактике</t>
  </si>
  <si>
    <t>терроризма и экстремизма (силами МУК "Наш Дом").</t>
  </si>
  <si>
    <t>Организация и проведение местных и участие в организации и</t>
  </si>
  <si>
    <t>проведении городских праздничных и иных зрелищных мероприятий</t>
  </si>
  <si>
    <t xml:space="preserve">ФИЗИЧЕСКАЯ КУЛЬТУРА И СПОРТ </t>
  </si>
  <si>
    <r>
      <t>Примечания :</t>
    </r>
    <r>
      <rPr>
        <b/>
        <sz val="10"/>
        <rFont val="Arial Cyr"/>
        <family val="0"/>
      </rPr>
      <t xml:space="preserve"> 1.</t>
    </r>
    <r>
      <rPr>
        <sz val="10"/>
        <rFont val="Arial Cyr"/>
        <family val="0"/>
      </rPr>
      <t xml:space="preserve"> Численность муниципальных служащих по состоянию на 01.04.2013 составила 13 человек,</t>
    </r>
  </si>
  <si>
    <t xml:space="preserve">         3. Численность работников МУК "Наш Дом" составила 8 человек.</t>
  </si>
  <si>
    <t>п/п</t>
  </si>
  <si>
    <t>РАСХОДЫ МО МО КУПЧИНО, в том числе 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</si>
</sst>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;[Red]0.0"/>
    <numFmt numFmtId="167" formatCode="0.00;[Red]0.00"/>
    <numFmt numFmtId="168" formatCode="0;[Red]0"/>
  </numFmts>
  <fonts count="55">
    <font>
      <sz val="10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"/>
      <family val="0"/>
    </font>
    <font>
      <i/>
      <sz val="10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i/>
      <sz val="8"/>
      <name val="Arial Cyr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i/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33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4" xfId="0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12" xfId="0" applyFont="1" applyBorder="1" applyAlignment="1">
      <alignment/>
    </xf>
    <xf numFmtId="165" fontId="6" fillId="0" borderId="15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1" fillId="0" borderId="11" xfId="0" applyFont="1" applyBorder="1" applyAlignment="1">
      <alignment/>
    </xf>
    <xf numFmtId="165" fontId="3" fillId="0" borderId="14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6" xfId="0" applyFont="1" applyBorder="1" applyAlignment="1">
      <alignment/>
    </xf>
    <xf numFmtId="164" fontId="6" fillId="0" borderId="11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9" xfId="0" applyFont="1" applyBorder="1" applyAlignment="1">
      <alignment/>
    </xf>
    <xf numFmtId="0" fontId="3" fillId="0" borderId="10" xfId="0" applyFont="1" applyBorder="1" applyAlignment="1">
      <alignment/>
    </xf>
    <xf numFmtId="0" fontId="11" fillId="0" borderId="19" xfId="0" applyFont="1" applyFill="1" applyBorder="1" applyAlignment="1">
      <alignment/>
    </xf>
    <xf numFmtId="0" fontId="11" fillId="0" borderId="11" xfId="0" applyFont="1" applyBorder="1" applyAlignment="1">
      <alignment/>
    </xf>
    <xf numFmtId="0" fontId="1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7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9" fillId="0" borderId="14" xfId="0" applyFont="1" applyBorder="1" applyAlignment="1">
      <alignment/>
    </xf>
    <xf numFmtId="0" fontId="3" fillId="0" borderId="2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0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0" fillId="0" borderId="22" xfId="0" applyFont="1" applyBorder="1" applyAlignment="1">
      <alignment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9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9" fillId="0" borderId="15" xfId="0" applyFont="1" applyFill="1" applyBorder="1" applyAlignment="1">
      <alignment/>
    </xf>
    <xf numFmtId="0" fontId="10" fillId="0" borderId="15" xfId="0" applyFont="1" applyBorder="1" applyAlignment="1">
      <alignment/>
    </xf>
    <xf numFmtId="0" fontId="3" fillId="0" borderId="14" xfId="0" applyFont="1" applyFill="1" applyBorder="1" applyAlignment="1">
      <alignment/>
    </xf>
    <xf numFmtId="0" fontId="13" fillId="0" borderId="23" xfId="0" applyFont="1" applyBorder="1" applyAlignment="1">
      <alignment/>
    </xf>
    <xf numFmtId="0" fontId="3" fillId="0" borderId="14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1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3" fillId="0" borderId="15" xfId="0" applyFont="1" applyBorder="1" applyAlignment="1">
      <alignment/>
    </xf>
    <xf numFmtId="0" fontId="3" fillId="0" borderId="15" xfId="0" applyFont="1" applyFill="1" applyBorder="1" applyAlignment="1">
      <alignment/>
    </xf>
    <xf numFmtId="0" fontId="13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0" fontId="3" fillId="0" borderId="30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0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27" xfId="0" applyFont="1" applyBorder="1" applyAlignment="1">
      <alignment/>
    </xf>
    <xf numFmtId="0" fontId="3" fillId="0" borderId="24" xfId="0" applyFont="1" applyBorder="1" applyAlignment="1">
      <alignment/>
    </xf>
    <xf numFmtId="0" fontId="14" fillId="0" borderId="27" xfId="0" applyFont="1" applyBorder="1" applyAlignment="1">
      <alignment/>
    </xf>
    <xf numFmtId="166" fontId="6" fillId="0" borderId="27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6" fillId="0" borderId="35" xfId="0" applyFont="1" applyBorder="1" applyAlignment="1">
      <alignment/>
    </xf>
    <xf numFmtId="49" fontId="7" fillId="0" borderId="24" xfId="0" applyNumberFormat="1" applyFont="1" applyBorder="1" applyAlignment="1">
      <alignment horizontal="right"/>
    </xf>
    <xf numFmtId="49" fontId="7" fillId="0" borderId="27" xfId="0" applyNumberFormat="1" applyFont="1" applyBorder="1" applyAlignment="1">
      <alignment/>
    </xf>
    <xf numFmtId="49" fontId="7" fillId="0" borderId="24" xfId="0" applyNumberFormat="1" applyFont="1" applyBorder="1" applyAlignment="1">
      <alignment/>
    </xf>
    <xf numFmtId="49" fontId="6" fillId="0" borderId="27" xfId="0" applyNumberFormat="1" applyFont="1" applyBorder="1" applyAlignment="1">
      <alignment/>
    </xf>
    <xf numFmtId="49" fontId="6" fillId="0" borderId="24" xfId="0" applyNumberFormat="1" applyFont="1" applyBorder="1" applyAlignment="1">
      <alignment/>
    </xf>
    <xf numFmtId="166" fontId="6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16" xfId="0" applyFont="1" applyBorder="1" applyAlignment="1">
      <alignment/>
    </xf>
    <xf numFmtId="49" fontId="7" fillId="0" borderId="37" xfId="0" applyNumberFormat="1" applyFont="1" applyBorder="1" applyAlignment="1">
      <alignment horizontal="right"/>
    </xf>
    <xf numFmtId="49" fontId="7" fillId="0" borderId="16" xfId="0" applyNumberFormat="1" applyFont="1" applyBorder="1" applyAlignment="1">
      <alignment/>
    </xf>
    <xf numFmtId="49" fontId="7" fillId="0" borderId="37" xfId="0" applyNumberFormat="1" applyFont="1" applyBorder="1" applyAlignment="1">
      <alignment/>
    </xf>
    <xf numFmtId="49" fontId="6" fillId="0" borderId="16" xfId="0" applyNumberFormat="1" applyFont="1" applyBorder="1" applyAlignment="1">
      <alignment/>
    </xf>
    <xf numFmtId="49" fontId="6" fillId="0" borderId="37" xfId="0" applyNumberFormat="1" applyFont="1" applyBorder="1" applyAlignment="1">
      <alignment/>
    </xf>
    <xf numFmtId="166" fontId="6" fillId="0" borderId="38" xfId="0" applyNumberFormat="1" applyFont="1" applyBorder="1" applyAlignment="1">
      <alignment/>
    </xf>
    <xf numFmtId="166" fontId="6" fillId="0" borderId="16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Border="1" applyAlignment="1">
      <alignment/>
    </xf>
    <xf numFmtId="49" fontId="7" fillId="0" borderId="28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/>
    </xf>
    <xf numFmtId="49" fontId="7" fillId="0" borderId="28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28" xfId="0" applyNumberFormat="1" applyFont="1" applyBorder="1" applyAlignment="1">
      <alignment/>
    </xf>
    <xf numFmtId="166" fontId="6" fillId="0" borderId="39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23" xfId="0" applyFont="1" applyBorder="1" applyAlignment="1">
      <alignment/>
    </xf>
    <xf numFmtId="49" fontId="7" fillId="0" borderId="41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/>
    </xf>
    <xf numFmtId="49" fontId="7" fillId="0" borderId="41" xfId="0" applyNumberFormat="1" applyFont="1" applyBorder="1" applyAlignment="1">
      <alignment/>
    </xf>
    <xf numFmtId="166" fontId="6" fillId="0" borderId="43" xfId="0" applyNumberFormat="1" applyFont="1" applyBorder="1" applyAlignment="1">
      <alignment/>
    </xf>
    <xf numFmtId="166" fontId="6" fillId="0" borderId="42" xfId="0" applyNumberFormat="1" applyFont="1" applyBorder="1" applyAlignment="1">
      <alignment/>
    </xf>
    <xf numFmtId="0" fontId="14" fillId="0" borderId="40" xfId="0" applyFont="1" applyBorder="1" applyAlignment="1">
      <alignment/>
    </xf>
    <xf numFmtId="49" fontId="6" fillId="0" borderId="41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/>
    </xf>
    <xf numFmtId="49" fontId="6" fillId="0" borderId="41" xfId="0" applyNumberFormat="1" applyFont="1" applyBorder="1" applyAlignment="1">
      <alignment/>
    </xf>
    <xf numFmtId="166" fontId="6" fillId="0" borderId="19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6" fillId="0" borderId="39" xfId="0" applyFont="1" applyBorder="1" applyAlignment="1">
      <alignment/>
    </xf>
    <xf numFmtId="49" fontId="6" fillId="0" borderId="28" xfId="0" applyNumberFormat="1" applyFont="1" applyBorder="1" applyAlignment="1">
      <alignment horizontal="right"/>
    </xf>
    <xf numFmtId="16" fontId="3" fillId="0" borderId="26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right"/>
    </xf>
    <xf numFmtId="166" fontId="6" fillId="33" borderId="35" xfId="0" applyNumberFormat="1" applyFont="1" applyFill="1" applyBorder="1" applyAlignment="1">
      <alignment/>
    </xf>
    <xf numFmtId="166" fontId="6" fillId="33" borderId="27" xfId="0" applyNumberFormat="1" applyFont="1" applyFill="1" applyBorder="1" applyAlignment="1">
      <alignment/>
    </xf>
    <xf numFmtId="16" fontId="3" fillId="0" borderId="29" xfId="0" applyNumberFormat="1" applyFont="1" applyBorder="1" applyAlignment="1">
      <alignment/>
    </xf>
    <xf numFmtId="166" fontId="6" fillId="33" borderId="39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/>
    </xf>
    <xf numFmtId="0" fontId="9" fillId="0" borderId="29" xfId="0" applyFont="1" applyBorder="1" applyAlignment="1">
      <alignment/>
    </xf>
    <xf numFmtId="49" fontId="6" fillId="0" borderId="37" xfId="0" applyNumberFormat="1" applyFont="1" applyBorder="1" applyAlignment="1">
      <alignment horizontal="right"/>
    </xf>
    <xf numFmtId="166" fontId="6" fillId="33" borderId="38" xfId="0" applyNumberFormat="1" applyFont="1" applyFill="1" applyBorder="1" applyAlignment="1">
      <alignment/>
    </xf>
    <xf numFmtId="166" fontId="6" fillId="33" borderId="16" xfId="0" applyNumberFormat="1" applyFont="1" applyFill="1" applyBorder="1" applyAlignment="1">
      <alignment/>
    </xf>
    <xf numFmtId="0" fontId="9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18" xfId="0" applyFont="1" applyBorder="1" applyAlignment="1">
      <alignment/>
    </xf>
    <xf numFmtId="49" fontId="6" fillId="0" borderId="45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/>
    </xf>
    <xf numFmtId="49" fontId="6" fillId="0" borderId="45" xfId="0" applyNumberFormat="1" applyFont="1" applyBorder="1" applyAlignment="1">
      <alignment/>
    </xf>
    <xf numFmtId="166" fontId="6" fillId="33" borderId="46" xfId="0" applyNumberFormat="1" applyFont="1" applyFill="1" applyBorder="1" applyAlignment="1">
      <alignment/>
    </xf>
    <xf numFmtId="166" fontId="6" fillId="33" borderId="18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3" fillId="0" borderId="44" xfId="0" applyFont="1" applyBorder="1" applyAlignment="1">
      <alignment/>
    </xf>
    <xf numFmtId="0" fontId="8" fillId="0" borderId="44" xfId="0" applyFont="1" applyBorder="1" applyAlignment="1">
      <alignment/>
    </xf>
    <xf numFmtId="0" fontId="6" fillId="0" borderId="46" xfId="0" applyFont="1" applyBorder="1" applyAlignment="1">
      <alignment/>
    </xf>
    <xf numFmtId="0" fontId="9" fillId="0" borderId="3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38" xfId="0" applyFont="1" applyBorder="1" applyAlignment="1">
      <alignment/>
    </xf>
    <xf numFmtId="49" fontId="6" fillId="0" borderId="47" xfId="0" applyNumberFormat="1" applyFont="1" applyBorder="1" applyAlignment="1">
      <alignment horizontal="right"/>
    </xf>
    <xf numFmtId="49" fontId="6" fillId="0" borderId="48" xfId="0" applyNumberFormat="1" applyFont="1" applyBorder="1" applyAlignment="1">
      <alignment/>
    </xf>
    <xf numFmtId="49" fontId="6" fillId="0" borderId="47" xfId="0" applyNumberFormat="1" applyFont="1" applyBorder="1" applyAlignment="1">
      <alignment/>
    </xf>
    <xf numFmtId="166" fontId="6" fillId="33" borderId="48" xfId="0" applyNumberFormat="1" applyFont="1" applyFill="1" applyBorder="1" applyAlignment="1">
      <alignment/>
    </xf>
    <xf numFmtId="166" fontId="6" fillId="33" borderId="26" xfId="0" applyNumberFormat="1" applyFont="1" applyFill="1" applyBorder="1" applyAlignment="1">
      <alignment/>
    </xf>
    <xf numFmtId="0" fontId="9" fillId="0" borderId="28" xfId="0" applyFont="1" applyBorder="1" applyAlignment="1">
      <alignment/>
    </xf>
    <xf numFmtId="166" fontId="6" fillId="33" borderId="29" xfId="0" applyNumberFormat="1" applyFont="1" applyFill="1" applyBorder="1" applyAlignment="1">
      <alignment/>
    </xf>
    <xf numFmtId="0" fontId="9" fillId="0" borderId="30" xfId="0" applyFont="1" applyBorder="1" applyAlignment="1">
      <alignment/>
    </xf>
    <xf numFmtId="0" fontId="6" fillId="0" borderId="33" xfId="0" applyFont="1" applyBorder="1" applyAlignment="1">
      <alignment/>
    </xf>
    <xf numFmtId="49" fontId="6" fillId="0" borderId="30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/>
    </xf>
    <xf numFmtId="49" fontId="6" fillId="0" borderId="30" xfId="0" applyNumberFormat="1" applyFont="1" applyBorder="1" applyAlignment="1">
      <alignment/>
    </xf>
    <xf numFmtId="166" fontId="6" fillId="33" borderId="33" xfId="0" applyNumberFormat="1" applyFont="1" applyFill="1" applyBorder="1" applyAlignment="1">
      <alignment/>
    </xf>
    <xf numFmtId="166" fontId="6" fillId="33" borderId="32" xfId="0" applyNumberFormat="1" applyFont="1" applyFill="1" applyBorder="1" applyAlignment="1">
      <alignment/>
    </xf>
    <xf numFmtId="166" fontId="6" fillId="33" borderId="30" xfId="0" applyNumberFormat="1" applyFont="1" applyFill="1" applyBorder="1" applyAlignment="1">
      <alignment/>
    </xf>
    <xf numFmtId="0" fontId="8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8" fillId="0" borderId="49" xfId="0" applyFont="1" applyBorder="1" applyAlignment="1">
      <alignment/>
    </xf>
    <xf numFmtId="0" fontId="0" fillId="0" borderId="34" xfId="0" applyFont="1" applyBorder="1" applyAlignment="1">
      <alignment/>
    </xf>
    <xf numFmtId="49" fontId="6" fillId="0" borderId="49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/>
    </xf>
    <xf numFmtId="49" fontId="6" fillId="0" borderId="49" xfId="0" applyNumberFormat="1" applyFont="1" applyBorder="1" applyAlignment="1">
      <alignment/>
    </xf>
    <xf numFmtId="166" fontId="6" fillId="33" borderId="34" xfId="0" applyNumberFormat="1" applyFont="1" applyFill="1" applyBorder="1" applyAlignment="1">
      <alignment/>
    </xf>
    <xf numFmtId="166" fontId="6" fillId="33" borderId="49" xfId="0" applyNumberFormat="1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21" xfId="0" applyFont="1" applyBorder="1" applyAlignment="1">
      <alignment/>
    </xf>
    <xf numFmtId="166" fontId="6" fillId="33" borderId="43" xfId="0" applyNumberFormat="1" applyFont="1" applyFill="1" applyBorder="1" applyAlignment="1">
      <alignment/>
    </xf>
    <xf numFmtId="166" fontId="6" fillId="33" borderId="21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6" fillId="0" borderId="43" xfId="0" applyFont="1" applyBorder="1" applyAlignment="1">
      <alignment/>
    </xf>
    <xf numFmtId="166" fontId="6" fillId="33" borderId="42" xfId="0" applyNumberFormat="1" applyFont="1" applyFill="1" applyBorder="1" applyAlignment="1">
      <alignment/>
    </xf>
    <xf numFmtId="166" fontId="6" fillId="33" borderId="14" xfId="0" applyNumberFormat="1" applyFont="1" applyFill="1" applyBorder="1" applyAlignment="1">
      <alignment/>
    </xf>
    <xf numFmtId="166" fontId="6" fillId="33" borderId="41" xfId="0" applyNumberFormat="1" applyFont="1" applyFill="1" applyBorder="1" applyAlignment="1">
      <alignment/>
    </xf>
    <xf numFmtId="0" fontId="6" fillId="0" borderId="50" xfId="0" applyFont="1" applyBorder="1" applyAlignment="1">
      <alignment/>
    </xf>
    <xf numFmtId="166" fontId="6" fillId="0" borderId="51" xfId="0" applyNumberFormat="1" applyFont="1" applyBorder="1" applyAlignment="1">
      <alignment/>
    </xf>
    <xf numFmtId="16" fontId="8" fillId="0" borderId="52" xfId="0" applyNumberFormat="1" applyFont="1" applyBorder="1" applyAlignment="1">
      <alignment/>
    </xf>
    <xf numFmtId="166" fontId="6" fillId="33" borderId="20" xfId="0" applyNumberFormat="1" applyFont="1" applyFill="1" applyBorder="1" applyAlignment="1">
      <alignment/>
    </xf>
    <xf numFmtId="166" fontId="6" fillId="33" borderId="12" xfId="0" applyNumberFormat="1" applyFont="1" applyFill="1" applyBorder="1" applyAlignment="1">
      <alignment/>
    </xf>
    <xf numFmtId="166" fontId="6" fillId="0" borderId="53" xfId="0" applyNumberFormat="1" applyFont="1" applyBorder="1" applyAlignment="1">
      <alignment/>
    </xf>
    <xf numFmtId="166" fontId="6" fillId="33" borderId="22" xfId="0" applyNumberFormat="1" applyFont="1" applyFill="1" applyBorder="1" applyAlignment="1">
      <alignment/>
    </xf>
    <xf numFmtId="166" fontId="6" fillId="33" borderId="17" xfId="0" applyNumberFormat="1" applyFont="1" applyFill="1" applyBorder="1" applyAlignment="1">
      <alignment/>
    </xf>
    <xf numFmtId="16" fontId="8" fillId="0" borderId="5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27" xfId="0" applyFont="1" applyBorder="1" applyAlignment="1">
      <alignment/>
    </xf>
    <xf numFmtId="166" fontId="6" fillId="0" borderId="55" xfId="0" applyNumberFormat="1" applyFont="1" applyBorder="1" applyAlignment="1">
      <alignment/>
    </xf>
    <xf numFmtId="166" fontId="6" fillId="0" borderId="14" xfId="0" applyNumberFormat="1" applyFont="1" applyBorder="1" applyAlignment="1">
      <alignment/>
    </xf>
    <xf numFmtId="0" fontId="9" fillId="0" borderId="56" xfId="0" applyFont="1" applyBorder="1" applyAlignment="1">
      <alignment/>
    </xf>
    <xf numFmtId="0" fontId="7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166" fontId="6" fillId="33" borderId="15" xfId="0" applyNumberFormat="1" applyFont="1" applyFill="1" applyBorder="1" applyAlignment="1">
      <alignment/>
    </xf>
    <xf numFmtId="0" fontId="9" fillId="0" borderId="57" xfId="0" applyFont="1" applyBorder="1" applyAlignment="1">
      <alignment/>
    </xf>
    <xf numFmtId="0" fontId="7" fillId="0" borderId="58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166" fontId="6" fillId="33" borderId="60" xfId="0" applyNumberFormat="1" applyFont="1" applyFill="1" applyBorder="1" applyAlignment="1">
      <alignment/>
    </xf>
    <xf numFmtId="166" fontId="6" fillId="0" borderId="27" xfId="0" applyNumberFormat="1" applyFont="1" applyFill="1" applyBorder="1" applyAlignment="1">
      <alignment/>
    </xf>
    <xf numFmtId="166" fontId="6" fillId="33" borderId="24" xfId="0" applyNumberFormat="1" applyFont="1" applyFill="1" applyBorder="1" applyAlignment="1">
      <alignment/>
    </xf>
    <xf numFmtId="0" fontId="3" fillId="0" borderId="28" xfId="0" applyFont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16" xfId="0" applyNumberFormat="1" applyFont="1" applyFill="1" applyBorder="1" applyAlignment="1">
      <alignment/>
    </xf>
    <xf numFmtId="166" fontId="6" fillId="33" borderId="36" xfId="0" applyNumberFormat="1" applyFont="1" applyFill="1" applyBorder="1" applyAlignment="1">
      <alignment/>
    </xf>
    <xf numFmtId="166" fontId="6" fillId="0" borderId="18" xfId="0" applyNumberFormat="1" applyFont="1" applyFill="1" applyBorder="1" applyAlignment="1">
      <alignment/>
    </xf>
    <xf numFmtId="166" fontId="6" fillId="33" borderId="44" xfId="0" applyNumberFormat="1" applyFont="1" applyFill="1" applyBorder="1" applyAlignment="1">
      <alignment/>
    </xf>
    <xf numFmtId="49" fontId="6" fillId="0" borderId="28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28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/>
    </xf>
    <xf numFmtId="166" fontId="6" fillId="0" borderId="61" xfId="0" applyNumberFormat="1" applyFont="1" applyBorder="1" applyAlignment="1">
      <alignment/>
    </xf>
    <xf numFmtId="166" fontId="6" fillId="0" borderId="62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49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166" fontId="0" fillId="0" borderId="63" xfId="0" applyNumberFormat="1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24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49" fontId="0" fillId="0" borderId="28" xfId="0" applyNumberFormat="1" applyFont="1" applyBorder="1" applyAlignment="1">
      <alignment/>
    </xf>
    <xf numFmtId="166" fontId="0" fillId="0" borderId="35" xfId="0" applyNumberFormat="1" applyFont="1" applyFill="1" applyBorder="1" applyAlignment="1">
      <alignment/>
    </xf>
    <xf numFmtId="166" fontId="0" fillId="33" borderId="39" xfId="0" applyNumberFormat="1" applyFont="1" applyFill="1" applyBorder="1" applyAlignment="1">
      <alignment/>
    </xf>
    <xf numFmtId="0" fontId="9" fillId="0" borderId="64" xfId="0" applyFont="1" applyFill="1" applyBorder="1" applyAlignment="1">
      <alignment/>
    </xf>
    <xf numFmtId="0" fontId="0" fillId="0" borderId="49" xfId="0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Font="1" applyBorder="1" applyAlignment="1">
      <alignment/>
    </xf>
    <xf numFmtId="49" fontId="0" fillId="0" borderId="47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/>
    </xf>
    <xf numFmtId="49" fontId="0" fillId="0" borderId="47" xfId="0" applyNumberFormat="1" applyFont="1" applyBorder="1" applyAlignment="1">
      <alignment/>
    </xf>
    <xf numFmtId="166" fontId="0" fillId="0" borderId="67" xfId="0" applyNumberFormat="1" applyFont="1" applyFill="1" applyBorder="1" applyAlignment="1">
      <alignment/>
    </xf>
    <xf numFmtId="166" fontId="0" fillId="33" borderId="60" xfId="0" applyNumberFormat="1" applyFont="1" applyFill="1" applyBorder="1" applyAlignment="1">
      <alignment/>
    </xf>
    <xf numFmtId="0" fontId="6" fillId="0" borderId="68" xfId="0" applyFont="1" applyBorder="1" applyAlignment="1">
      <alignment/>
    </xf>
    <xf numFmtId="0" fontId="6" fillId="0" borderId="69" xfId="0" applyFont="1" applyBorder="1" applyAlignment="1">
      <alignment/>
    </xf>
    <xf numFmtId="0" fontId="6" fillId="0" borderId="70" xfId="0" applyFont="1" applyBorder="1" applyAlignment="1">
      <alignment/>
    </xf>
    <xf numFmtId="166" fontId="6" fillId="0" borderId="50" xfId="0" applyNumberFormat="1" applyFont="1" applyFill="1" applyBorder="1" applyAlignment="1">
      <alignment/>
    </xf>
    <xf numFmtId="166" fontId="6" fillId="33" borderId="31" xfId="0" applyNumberFormat="1" applyFont="1" applyFill="1" applyBorder="1" applyAlignment="1">
      <alignment/>
    </xf>
    <xf numFmtId="0" fontId="6" fillId="0" borderId="71" xfId="0" applyFont="1" applyBorder="1" applyAlignment="1">
      <alignment/>
    </xf>
    <xf numFmtId="166" fontId="6" fillId="0" borderId="25" xfId="0" applyNumberFormat="1" applyFont="1" applyFill="1" applyBorder="1" applyAlignment="1">
      <alignment/>
    </xf>
    <xf numFmtId="166" fontId="6" fillId="33" borderId="72" xfId="0" applyNumberFormat="1" applyFont="1" applyFill="1" applyBorder="1" applyAlignment="1">
      <alignment/>
    </xf>
    <xf numFmtId="166" fontId="6" fillId="0" borderId="73" xfId="0" applyNumberFormat="1" applyFont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56" xfId="0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5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/>
    </xf>
    <xf numFmtId="49" fontId="0" fillId="0" borderId="21" xfId="0" applyNumberFormat="1" applyBorder="1" applyAlignment="1">
      <alignment/>
    </xf>
    <xf numFmtId="0" fontId="0" fillId="0" borderId="41" xfId="0" applyBorder="1" applyAlignment="1">
      <alignment horizontal="left"/>
    </xf>
    <xf numFmtId="0" fontId="0" fillId="0" borderId="23" xfId="0" applyBorder="1" applyAlignment="1">
      <alignment/>
    </xf>
    <xf numFmtId="166" fontId="6" fillId="0" borderId="74" xfId="0" applyNumberFormat="1" applyFont="1" applyBorder="1" applyAlignment="1">
      <alignment/>
    </xf>
    <xf numFmtId="0" fontId="0" fillId="0" borderId="45" xfId="0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7" xfId="0" applyBorder="1" applyAlignment="1">
      <alignment/>
    </xf>
    <xf numFmtId="164" fontId="0" fillId="0" borderId="42" xfId="0" applyNumberFormat="1" applyBorder="1" applyAlignment="1">
      <alignment/>
    </xf>
    <xf numFmtId="0" fontId="6" fillId="0" borderId="14" xfId="0" applyFont="1" applyFill="1" applyBorder="1" applyAlignment="1">
      <alignment/>
    </xf>
    <xf numFmtId="164" fontId="0" fillId="0" borderId="1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52" xfId="0" applyBorder="1" applyAlignment="1">
      <alignment/>
    </xf>
    <xf numFmtId="0" fontId="6" fillId="0" borderId="28" xfId="0" applyFont="1" applyBorder="1" applyAlignment="1">
      <alignment horizontal="left"/>
    </xf>
    <xf numFmtId="164" fontId="0" fillId="0" borderId="14" xfId="0" applyNumberFormat="1" applyBorder="1" applyAlignment="1">
      <alignment/>
    </xf>
    <xf numFmtId="166" fontId="6" fillId="0" borderId="5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37" xfId="0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70" xfId="0" applyBorder="1" applyAlignment="1">
      <alignment/>
    </xf>
    <xf numFmtId="0" fontId="0" fillId="0" borderId="30" xfId="0" applyBorder="1" applyAlignment="1">
      <alignment/>
    </xf>
    <xf numFmtId="49" fontId="0" fillId="0" borderId="33" xfId="0" applyNumberFormat="1" applyBorder="1" applyAlignment="1">
      <alignment/>
    </xf>
    <xf numFmtId="0" fontId="0" fillId="0" borderId="28" xfId="0" applyBorder="1" applyAlignment="1">
      <alignment horizontal="left"/>
    </xf>
    <xf numFmtId="0" fontId="6" fillId="0" borderId="23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49" fontId="6" fillId="0" borderId="37" xfId="0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/>
    </xf>
    <xf numFmtId="49" fontId="6" fillId="0" borderId="37" xfId="0" applyNumberFormat="1" applyFont="1" applyFill="1" applyBorder="1" applyAlignment="1">
      <alignment/>
    </xf>
    <xf numFmtId="49" fontId="6" fillId="0" borderId="37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/>
    </xf>
    <xf numFmtId="49" fontId="6" fillId="0" borderId="45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/>
    </xf>
    <xf numFmtId="49" fontId="6" fillId="0" borderId="45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/>
    </xf>
    <xf numFmtId="0" fontId="6" fillId="0" borderId="45" xfId="0" applyFont="1" applyBorder="1" applyAlignment="1">
      <alignment horizontal="left"/>
    </xf>
    <xf numFmtId="0" fontId="0" fillId="0" borderId="75" xfId="0" applyBorder="1" applyAlignment="1">
      <alignment/>
    </xf>
    <xf numFmtId="49" fontId="6" fillId="0" borderId="28" xfId="0" applyNumberFormat="1" applyFont="1" applyFill="1" applyBorder="1" applyAlignment="1">
      <alignment horizontal="left"/>
    </xf>
    <xf numFmtId="0" fontId="0" fillId="0" borderId="27" xfId="0" applyBorder="1" applyAlignment="1">
      <alignment/>
    </xf>
    <xf numFmtId="0" fontId="0" fillId="0" borderId="30" xfId="0" applyBorder="1" applyAlignment="1">
      <alignment horizontal="left"/>
    </xf>
    <xf numFmtId="0" fontId="0" fillId="0" borderId="33" xfId="0" applyBorder="1" applyAlignment="1">
      <alignment/>
    </xf>
    <xf numFmtId="0" fontId="6" fillId="0" borderId="27" xfId="0" applyFont="1" applyFill="1" applyBorder="1" applyAlignment="1">
      <alignment/>
    </xf>
    <xf numFmtId="49" fontId="6" fillId="0" borderId="24" xfId="0" applyNumberFormat="1" applyFont="1" applyFill="1" applyBorder="1" applyAlignment="1">
      <alignment horizontal="right"/>
    </xf>
    <xf numFmtId="49" fontId="6" fillId="0" borderId="24" xfId="0" applyNumberFormat="1" applyFont="1" applyFill="1" applyBorder="1" applyAlignment="1">
      <alignment horizontal="left"/>
    </xf>
    <xf numFmtId="49" fontId="6" fillId="0" borderId="45" xfId="0" applyNumberFormat="1" applyFont="1" applyFill="1" applyBorder="1" applyAlignment="1">
      <alignment horizontal="right"/>
    </xf>
    <xf numFmtId="166" fontId="6" fillId="0" borderId="2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49" fontId="0" fillId="0" borderId="41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/>
    </xf>
    <xf numFmtId="49" fontId="0" fillId="0" borderId="41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/>
    </xf>
    <xf numFmtId="49" fontId="0" fillId="0" borderId="45" xfId="0" applyNumberFormat="1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49" fontId="0" fillId="0" borderId="47" xfId="0" applyNumberFormat="1" applyFont="1" applyFill="1" applyBorder="1" applyAlignment="1">
      <alignment horizontal="right"/>
    </xf>
    <xf numFmtId="49" fontId="0" fillId="0" borderId="48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 horizontal="left"/>
    </xf>
    <xf numFmtId="0" fontId="7" fillId="0" borderId="18" xfId="0" applyFont="1" applyFill="1" applyBorder="1" applyAlignment="1">
      <alignment/>
    </xf>
    <xf numFmtId="49" fontId="0" fillId="0" borderId="45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35" xfId="0" applyFont="1" applyBorder="1" applyAlignment="1">
      <alignment/>
    </xf>
    <xf numFmtId="49" fontId="6" fillId="0" borderId="24" xfId="0" applyNumberFormat="1" applyFont="1" applyBorder="1" applyAlignment="1">
      <alignment horizontal="left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49" fontId="1" fillId="0" borderId="41" xfId="0" applyNumberFormat="1" applyFont="1" applyBorder="1" applyAlignment="1">
      <alignment horizontal="right"/>
    </xf>
    <xf numFmtId="49" fontId="0" fillId="0" borderId="41" xfId="0" applyNumberFormat="1" applyFont="1" applyBorder="1" applyAlignment="1">
      <alignment/>
    </xf>
    <xf numFmtId="49" fontId="0" fillId="0" borderId="41" xfId="0" applyNumberFormat="1" applyFont="1" applyBorder="1" applyAlignment="1">
      <alignment horizontal="left"/>
    </xf>
    <xf numFmtId="166" fontId="0" fillId="33" borderId="41" xfId="0" applyNumberFormat="1" applyFont="1" applyFill="1" applyBorder="1" applyAlignment="1">
      <alignment/>
    </xf>
    <xf numFmtId="166" fontId="0" fillId="33" borderId="43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0" xfId="0" applyFont="1" applyBorder="1" applyAlignment="1">
      <alignment/>
    </xf>
    <xf numFmtId="49" fontId="1" fillId="0" borderId="30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/>
    </xf>
    <xf numFmtId="49" fontId="0" fillId="0" borderId="30" xfId="0" applyNumberFormat="1" applyFont="1" applyBorder="1" applyAlignment="1">
      <alignment horizontal="left"/>
    </xf>
    <xf numFmtId="166" fontId="0" fillId="33" borderId="30" xfId="0" applyNumberFormat="1" applyFont="1" applyFill="1" applyBorder="1" applyAlignment="1">
      <alignment/>
    </xf>
    <xf numFmtId="166" fontId="0" fillId="33" borderId="50" xfId="0" applyNumberFormat="1" applyFont="1" applyFill="1" applyBorder="1" applyAlignment="1">
      <alignment/>
    </xf>
    <xf numFmtId="49" fontId="0" fillId="0" borderId="49" xfId="0" applyNumberFormat="1" applyFont="1" applyBorder="1" applyAlignment="1">
      <alignment horizontal="left"/>
    </xf>
    <xf numFmtId="166" fontId="0" fillId="33" borderId="63" xfId="0" applyNumberFormat="1" applyFont="1" applyFill="1" applyBorder="1" applyAlignment="1">
      <alignment/>
    </xf>
    <xf numFmtId="166" fontId="0" fillId="33" borderId="65" xfId="0" applyNumberFormat="1" applyFont="1" applyFill="1" applyBorder="1" applyAlignment="1">
      <alignment/>
    </xf>
    <xf numFmtId="49" fontId="1" fillId="0" borderId="49" xfId="0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right"/>
    </xf>
    <xf numFmtId="49" fontId="0" fillId="0" borderId="28" xfId="0" applyNumberFormat="1" applyFont="1" applyBorder="1" applyAlignment="1">
      <alignment horizontal="left"/>
    </xf>
    <xf numFmtId="166" fontId="0" fillId="33" borderId="20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49" fontId="1" fillId="0" borderId="24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left"/>
    </xf>
    <xf numFmtId="166" fontId="0" fillId="33" borderId="35" xfId="0" applyNumberFormat="1" applyFont="1" applyFill="1" applyBorder="1" applyAlignment="1">
      <alignment/>
    </xf>
    <xf numFmtId="166" fontId="0" fillId="33" borderId="25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59" xfId="0" applyFont="1" applyBorder="1" applyAlignment="1">
      <alignment/>
    </xf>
    <xf numFmtId="49" fontId="1" fillId="0" borderId="47" xfId="0" applyNumberFormat="1" applyFont="1" applyBorder="1" applyAlignment="1">
      <alignment horizontal="right"/>
    </xf>
    <xf numFmtId="49" fontId="0" fillId="0" borderId="47" xfId="0" applyNumberFormat="1" applyFont="1" applyBorder="1" applyAlignment="1">
      <alignment horizontal="left"/>
    </xf>
    <xf numFmtId="166" fontId="0" fillId="33" borderId="67" xfId="0" applyNumberFormat="1" applyFont="1" applyFill="1" applyBorder="1" applyAlignment="1">
      <alignment/>
    </xf>
    <xf numFmtId="16" fontId="3" fillId="0" borderId="75" xfId="0" applyNumberFormat="1" applyFont="1" applyBorder="1" applyAlignment="1">
      <alignment/>
    </xf>
    <xf numFmtId="166" fontId="6" fillId="0" borderId="2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9" fontId="0" fillId="0" borderId="37" xfId="0" applyNumberFormat="1" applyBorder="1" applyAlignment="1">
      <alignment horizontal="right"/>
    </xf>
    <xf numFmtId="49" fontId="0" fillId="0" borderId="45" xfId="0" applyNumberFormat="1" applyBorder="1" applyAlignment="1">
      <alignment horizontal="right"/>
    </xf>
    <xf numFmtId="0" fontId="6" fillId="0" borderId="47" xfId="0" applyFont="1" applyBorder="1" applyAlignment="1">
      <alignment horizontal="left"/>
    </xf>
    <xf numFmtId="0" fontId="6" fillId="0" borderId="60" xfId="0" applyFont="1" applyBorder="1" applyAlignment="1">
      <alignment/>
    </xf>
    <xf numFmtId="16" fontId="3" fillId="0" borderId="52" xfId="0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16" fontId="3" fillId="0" borderId="54" xfId="0" applyNumberFormat="1" applyFont="1" applyBorder="1" applyAlignment="1">
      <alignment/>
    </xf>
    <xf numFmtId="16" fontId="3" fillId="0" borderId="56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49" fontId="0" fillId="0" borderId="37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66" fontId="0" fillId="33" borderId="17" xfId="0" applyNumberFormat="1" applyFont="1" applyFill="1" applyBorder="1" applyAlignment="1">
      <alignment/>
    </xf>
    <xf numFmtId="0" fontId="6" fillId="0" borderId="33" xfId="0" applyFont="1" applyFill="1" applyBorder="1" applyAlignment="1">
      <alignment/>
    </xf>
    <xf numFmtId="164" fontId="7" fillId="0" borderId="33" xfId="0" applyNumberFormat="1" applyFont="1" applyFill="1" applyBorder="1" applyAlignment="1">
      <alignment/>
    </xf>
    <xf numFmtId="166" fontId="6" fillId="33" borderId="69" xfId="0" applyNumberFormat="1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166" fontId="11" fillId="0" borderId="0" xfId="0" applyNumberFormat="1" applyFont="1" applyBorder="1" applyAlignment="1">
      <alignment horizontal="left"/>
    </xf>
    <xf numFmtId="166" fontId="0" fillId="33" borderId="64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6" fontId="0" fillId="33" borderId="48" xfId="0" applyNumberFormat="1" applyFont="1" applyFill="1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6" fillId="0" borderId="24" xfId="0" applyFont="1" applyBorder="1" applyAlignment="1">
      <alignment horizontal="left"/>
    </xf>
    <xf numFmtId="164" fontId="6" fillId="0" borderId="27" xfId="0" applyNumberFormat="1" applyFont="1" applyBorder="1" applyAlignment="1">
      <alignment/>
    </xf>
    <xf numFmtId="0" fontId="0" fillId="0" borderId="47" xfId="0" applyBorder="1" applyAlignment="1">
      <alignment/>
    </xf>
    <xf numFmtId="49" fontId="0" fillId="0" borderId="48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 horizontal="left"/>
    </xf>
    <xf numFmtId="164" fontId="6" fillId="0" borderId="72" xfId="0" applyNumberFormat="1" applyFont="1" applyBorder="1" applyAlignment="1">
      <alignment/>
    </xf>
    <xf numFmtId="0" fontId="0" fillId="0" borderId="69" xfId="0" applyFont="1" applyFill="1" applyBorder="1" applyAlignment="1">
      <alignment/>
    </xf>
    <xf numFmtId="0" fontId="0" fillId="0" borderId="69" xfId="0" applyBorder="1" applyAlignment="1">
      <alignment/>
    </xf>
    <xf numFmtId="164" fontId="0" fillId="0" borderId="31" xfId="0" applyNumberFormat="1" applyBorder="1" applyAlignment="1">
      <alignment/>
    </xf>
    <xf numFmtId="164" fontId="0" fillId="0" borderId="69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60" xfId="0" applyBorder="1" applyAlignment="1">
      <alignment/>
    </xf>
    <xf numFmtId="0" fontId="0" fillId="0" borderId="48" xfId="0" applyFont="1" applyFill="1" applyBorder="1" applyAlignment="1">
      <alignment/>
    </xf>
    <xf numFmtId="164" fontId="6" fillId="0" borderId="26" xfId="0" applyNumberFormat="1" applyFont="1" applyBorder="1" applyAlignment="1">
      <alignment/>
    </xf>
    <xf numFmtId="164" fontId="6" fillId="0" borderId="29" xfId="0" applyNumberFormat="1" applyFont="1" applyBorder="1" applyAlignment="1">
      <alignment/>
    </xf>
    <xf numFmtId="164" fontId="0" fillId="0" borderId="75" xfId="0" applyNumberFormat="1" applyBorder="1" applyAlignment="1">
      <alignment/>
    </xf>
    <xf numFmtId="164" fontId="0" fillId="0" borderId="36" xfId="0" applyNumberFormat="1" applyFont="1" applyBorder="1" applyAlignment="1">
      <alignment/>
    </xf>
    <xf numFmtId="49" fontId="6" fillId="0" borderId="16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6" fillId="0" borderId="16" xfId="0" applyNumberFormat="1" applyFont="1" applyBorder="1" applyAlignment="1">
      <alignment horizontal="right"/>
    </xf>
    <xf numFmtId="49" fontId="6" fillId="0" borderId="18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49" fontId="0" fillId="0" borderId="48" xfId="0" applyNumberFormat="1" applyFont="1" applyFill="1" applyBorder="1" applyAlignment="1">
      <alignment horizontal="right"/>
    </xf>
    <xf numFmtId="49" fontId="6" fillId="0" borderId="1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6" fillId="0" borderId="48" xfId="0" applyNumberFormat="1" applyFont="1" applyBorder="1" applyAlignment="1">
      <alignment horizontal="right"/>
    </xf>
    <xf numFmtId="49" fontId="6" fillId="0" borderId="27" xfId="0" applyNumberFormat="1" applyFont="1" applyBorder="1" applyAlignment="1">
      <alignment horizontal="right"/>
    </xf>
    <xf numFmtId="49" fontId="6" fillId="0" borderId="33" xfId="0" applyNumberFormat="1" applyFont="1" applyBorder="1" applyAlignment="1">
      <alignment horizontal="right"/>
    </xf>
    <xf numFmtId="49" fontId="6" fillId="0" borderId="34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right"/>
    </xf>
    <xf numFmtId="49" fontId="7" fillId="0" borderId="21" xfId="0" applyNumberFormat="1" applyFont="1" applyBorder="1" applyAlignment="1">
      <alignment horizontal="right"/>
    </xf>
    <xf numFmtId="49" fontId="0" fillId="0" borderId="34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49" fontId="0" fillId="0" borderId="48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49" fontId="0" fillId="0" borderId="33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48" xfId="0" applyFont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0" fontId="9" fillId="0" borderId="15" xfId="0" applyFont="1" applyBorder="1" applyAlignment="1">
      <alignment/>
    </xf>
    <xf numFmtId="49" fontId="0" fillId="0" borderId="30" xfId="0" applyNumberFormat="1" applyFont="1" applyFill="1" applyBorder="1" applyAlignment="1">
      <alignment horizontal="left"/>
    </xf>
    <xf numFmtId="166" fontId="0" fillId="0" borderId="33" xfId="0" applyNumberFormat="1" applyFont="1" applyFill="1" applyBorder="1" applyAlignment="1">
      <alignment/>
    </xf>
    <xf numFmtId="166" fontId="0" fillId="0" borderId="18" xfId="0" applyNumberFormat="1" applyFont="1" applyFill="1" applyBorder="1" applyAlignment="1">
      <alignment/>
    </xf>
    <xf numFmtId="49" fontId="6" fillId="0" borderId="64" xfId="0" applyNumberFormat="1" applyFont="1" applyFill="1" applyBorder="1" applyAlignment="1">
      <alignment/>
    </xf>
    <xf numFmtId="49" fontId="6" fillId="0" borderId="49" xfId="0" applyNumberFormat="1" applyFont="1" applyFill="1" applyBorder="1" applyAlignment="1">
      <alignment/>
    </xf>
    <xf numFmtId="49" fontId="7" fillId="0" borderId="70" xfId="0" applyNumberFormat="1" applyFont="1" applyFill="1" applyBorder="1" applyAlignment="1">
      <alignment/>
    </xf>
    <xf numFmtId="166" fontId="6" fillId="0" borderId="36" xfId="0" applyNumberFormat="1" applyFont="1" applyFill="1" applyBorder="1" applyAlignment="1">
      <alignment/>
    </xf>
    <xf numFmtId="166" fontId="6" fillId="0" borderId="44" xfId="0" applyNumberFormat="1" applyFont="1" applyFill="1" applyBorder="1" applyAlignment="1">
      <alignment/>
    </xf>
    <xf numFmtId="166" fontId="0" fillId="0" borderId="75" xfId="0" applyNumberFormat="1" applyFont="1" applyFill="1" applyBorder="1" applyAlignment="1">
      <alignment/>
    </xf>
    <xf numFmtId="166" fontId="0" fillId="0" borderId="54" xfId="0" applyNumberFormat="1" applyFont="1" applyFill="1" applyBorder="1" applyAlignment="1">
      <alignment/>
    </xf>
    <xf numFmtId="166" fontId="6" fillId="0" borderId="29" xfId="0" applyNumberFormat="1" applyFont="1" applyFill="1" applyBorder="1" applyAlignment="1">
      <alignment/>
    </xf>
    <xf numFmtId="166" fontId="0" fillId="0" borderId="56" xfId="0" applyNumberFormat="1" applyFont="1" applyFill="1" applyBorder="1" applyAlignment="1">
      <alignment/>
    </xf>
    <xf numFmtId="166" fontId="6" fillId="33" borderId="68" xfId="0" applyNumberFormat="1" applyFont="1" applyFill="1" applyBorder="1" applyAlignment="1">
      <alignment/>
    </xf>
    <xf numFmtId="49" fontId="7" fillId="0" borderId="31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/>
    </xf>
    <xf numFmtId="49" fontId="6" fillId="0" borderId="44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6" fillId="0" borderId="18" xfId="0" applyNumberFormat="1" applyFont="1" applyFill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49" fontId="0" fillId="0" borderId="48" xfId="0" applyNumberFormat="1" applyFont="1" applyFill="1" applyBorder="1" applyAlignment="1">
      <alignment horizontal="left"/>
    </xf>
    <xf numFmtId="49" fontId="7" fillId="0" borderId="33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1" fillId="0" borderId="47" xfId="0" applyFont="1" applyBorder="1" applyAlignment="1">
      <alignment/>
    </xf>
    <xf numFmtId="164" fontId="6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166" fontId="6" fillId="0" borderId="26" xfId="0" applyNumberFormat="1" applyFont="1" applyFill="1" applyBorder="1" applyAlignment="1">
      <alignment/>
    </xf>
    <xf numFmtId="0" fontId="3" fillId="0" borderId="49" xfId="0" applyFont="1" applyBorder="1" applyAlignment="1">
      <alignment horizontal="center"/>
    </xf>
    <xf numFmtId="49" fontId="6" fillId="0" borderId="34" xfId="0" applyNumberFormat="1" applyFont="1" applyFill="1" applyBorder="1" applyAlignment="1">
      <alignment/>
    </xf>
    <xf numFmtId="49" fontId="6" fillId="0" borderId="49" xfId="0" applyNumberFormat="1" applyFont="1" applyFill="1" applyBorder="1" applyAlignment="1">
      <alignment horizontal="left"/>
    </xf>
    <xf numFmtId="0" fontId="14" fillId="0" borderId="52" xfId="0" applyFont="1" applyBorder="1" applyAlignment="1">
      <alignment/>
    </xf>
    <xf numFmtId="49" fontId="0" fillId="0" borderId="33" xfId="0" applyNumberFormat="1" applyBorder="1" applyAlignment="1">
      <alignment horizontal="right"/>
    </xf>
    <xf numFmtId="166" fontId="6" fillId="0" borderId="21" xfId="0" applyNumberFormat="1" applyFont="1" applyFill="1" applyBorder="1" applyAlignment="1">
      <alignment/>
    </xf>
    <xf numFmtId="166" fontId="6" fillId="33" borderId="40" xfId="0" applyNumberFormat="1" applyFont="1" applyFill="1" applyBorder="1" applyAlignment="1">
      <alignment/>
    </xf>
    <xf numFmtId="166" fontId="6" fillId="0" borderId="29" xfId="0" applyNumberFormat="1" applyFont="1" applyBorder="1" applyAlignment="1">
      <alignment/>
    </xf>
    <xf numFmtId="0" fontId="0" fillId="0" borderId="29" xfId="0" applyBorder="1" applyAlignment="1">
      <alignment/>
    </xf>
    <xf numFmtId="0" fontId="6" fillId="0" borderId="44" xfId="0" applyFont="1" applyBorder="1" applyAlignment="1">
      <alignment/>
    </xf>
    <xf numFmtId="49" fontId="6" fillId="0" borderId="49" xfId="0" applyNumberFormat="1" applyFont="1" applyFill="1" applyBorder="1" applyAlignment="1">
      <alignment horizontal="right"/>
    </xf>
    <xf numFmtId="49" fontId="6" fillId="0" borderId="34" xfId="0" applyNumberFormat="1" applyFont="1" applyFill="1" applyBorder="1" applyAlignment="1">
      <alignment horizontal="right"/>
    </xf>
    <xf numFmtId="0" fontId="6" fillId="0" borderId="64" xfId="0" applyFont="1" applyBorder="1" applyAlignment="1">
      <alignment/>
    </xf>
    <xf numFmtId="0" fontId="6" fillId="0" borderId="29" xfId="0" applyFont="1" applyBorder="1" applyAlignment="1">
      <alignment/>
    </xf>
    <xf numFmtId="0" fontId="0" fillId="0" borderId="44" xfId="0" applyBorder="1" applyAlignment="1">
      <alignment/>
    </xf>
    <xf numFmtId="0" fontId="8" fillId="0" borderId="36" xfId="0" applyFont="1" applyBorder="1" applyAlignment="1">
      <alignment/>
    </xf>
    <xf numFmtId="0" fontId="6" fillId="0" borderId="57" xfId="0" applyFont="1" applyBorder="1" applyAlignment="1">
      <alignment/>
    </xf>
    <xf numFmtId="49" fontId="6" fillId="0" borderId="35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/>
    </xf>
    <xf numFmtId="16" fontId="9" fillId="0" borderId="76" xfId="0" applyNumberFormat="1" applyFont="1" applyBorder="1" applyAlignment="1">
      <alignment/>
    </xf>
    <xf numFmtId="166" fontId="6" fillId="33" borderId="25" xfId="0" applyNumberFormat="1" applyFont="1" applyFill="1" applyBorder="1" applyAlignment="1">
      <alignment/>
    </xf>
    <xf numFmtId="0" fontId="8" fillId="0" borderId="47" xfId="0" applyFont="1" applyBorder="1" applyAlignment="1">
      <alignment/>
    </xf>
    <xf numFmtId="0" fontId="7" fillId="0" borderId="48" xfId="0" applyFont="1" applyBorder="1" applyAlignment="1">
      <alignment/>
    </xf>
    <xf numFmtId="0" fontId="6" fillId="0" borderId="77" xfId="0" applyFont="1" applyBorder="1" applyAlignment="1">
      <alignment/>
    </xf>
    <xf numFmtId="49" fontId="7" fillId="0" borderId="47" xfId="0" applyNumberFormat="1" applyFont="1" applyBorder="1" applyAlignment="1">
      <alignment horizontal="right"/>
    </xf>
    <xf numFmtId="166" fontId="6" fillId="33" borderId="77" xfId="0" applyNumberFormat="1" applyFont="1" applyFill="1" applyBorder="1" applyAlignment="1">
      <alignment/>
    </xf>
    <xf numFmtId="0" fontId="3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4" fontId="3" fillId="0" borderId="26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1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78" xfId="0" applyFont="1" applyFill="1" applyBorder="1" applyAlignment="1">
      <alignment/>
    </xf>
    <xf numFmtId="0" fontId="6" fillId="0" borderId="78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37" xfId="0" applyFont="1" applyBorder="1" applyAlignment="1">
      <alignment horizontal="left"/>
    </xf>
    <xf numFmtId="0" fontId="6" fillId="0" borderId="12" xfId="0" applyFont="1" applyFill="1" applyBorder="1" applyAlignment="1">
      <alignment/>
    </xf>
    <xf numFmtId="0" fontId="14" fillId="0" borderId="32" xfId="0" applyFont="1" applyBorder="1" applyAlignment="1">
      <alignment/>
    </xf>
    <xf numFmtId="0" fontId="6" fillId="0" borderId="70" xfId="0" applyFont="1" applyFill="1" applyBorder="1" applyAlignment="1">
      <alignment/>
    </xf>
    <xf numFmtId="0" fontId="6" fillId="0" borderId="30" xfId="0" applyFont="1" applyBorder="1" applyAlignment="1">
      <alignment horizontal="left"/>
    </xf>
    <xf numFmtId="49" fontId="6" fillId="0" borderId="26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/>
    </xf>
    <xf numFmtId="49" fontId="6" fillId="0" borderId="27" xfId="0" applyNumberFormat="1" applyFont="1" applyFill="1" applyBorder="1" applyAlignment="1">
      <alignment horizontal="left"/>
    </xf>
    <xf numFmtId="0" fontId="9" fillId="0" borderId="40" xfId="0" applyFont="1" applyBorder="1" applyAlignment="1">
      <alignment/>
    </xf>
    <xf numFmtId="0" fontId="9" fillId="0" borderId="32" xfId="0" applyFont="1" applyBorder="1" applyAlignment="1">
      <alignment/>
    </xf>
    <xf numFmtId="49" fontId="6" fillId="0" borderId="33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left"/>
    </xf>
    <xf numFmtId="166" fontId="6" fillId="33" borderId="78" xfId="0" applyNumberFormat="1" applyFont="1" applyFill="1" applyBorder="1" applyAlignment="1">
      <alignment/>
    </xf>
    <xf numFmtId="166" fontId="6" fillId="0" borderId="63" xfId="0" applyNumberFormat="1" applyFont="1" applyBorder="1" applyAlignment="1">
      <alignment/>
    </xf>
    <xf numFmtId="166" fontId="0" fillId="0" borderId="16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166" fontId="0" fillId="33" borderId="44" xfId="0" applyNumberFormat="1" applyFont="1" applyFill="1" applyBorder="1" applyAlignment="1">
      <alignment/>
    </xf>
    <xf numFmtId="166" fontId="0" fillId="33" borderId="36" xfId="0" applyNumberFormat="1" applyFont="1" applyFill="1" applyBorder="1" applyAlignment="1">
      <alignment/>
    </xf>
    <xf numFmtId="166" fontId="0" fillId="33" borderId="40" xfId="0" applyNumberFormat="1" applyFont="1" applyFill="1" applyBorder="1" applyAlignment="1">
      <alignment/>
    </xf>
    <xf numFmtId="166" fontId="0" fillId="33" borderId="32" xfId="0" applyNumberFormat="1" applyFont="1" applyFill="1" applyBorder="1" applyAlignment="1">
      <alignment/>
    </xf>
    <xf numFmtId="166" fontId="6" fillId="0" borderId="49" xfId="0" applyNumberFormat="1" applyFont="1" applyBorder="1" applyAlignment="1">
      <alignment/>
    </xf>
    <xf numFmtId="166" fontId="6" fillId="0" borderId="28" xfId="0" applyNumberFormat="1" applyFont="1" applyBorder="1" applyAlignment="1">
      <alignment/>
    </xf>
    <xf numFmtId="166" fontId="6" fillId="0" borderId="30" xfId="0" applyNumberFormat="1" applyFont="1" applyBorder="1" applyAlignment="1">
      <alignment/>
    </xf>
    <xf numFmtId="166" fontId="6" fillId="0" borderId="41" xfId="0" applyNumberFormat="1" applyFont="1" applyBorder="1" applyAlignment="1">
      <alignment/>
    </xf>
    <xf numFmtId="166" fontId="6" fillId="0" borderId="45" xfId="0" applyNumberFormat="1" applyFont="1" applyBorder="1" applyAlignment="1">
      <alignment/>
    </xf>
    <xf numFmtId="49" fontId="3" fillId="0" borderId="24" xfId="0" applyNumberFormat="1" applyFont="1" applyFill="1" applyBorder="1" applyAlignment="1">
      <alignment/>
    </xf>
    <xf numFmtId="166" fontId="0" fillId="0" borderId="48" xfId="0" applyNumberFormat="1" applyFont="1" applyFill="1" applyBorder="1" applyAlignment="1">
      <alignment/>
    </xf>
    <xf numFmtId="166" fontId="0" fillId="33" borderId="77" xfId="0" applyNumberFormat="1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166" fontId="6" fillId="0" borderId="24" xfId="0" applyNumberFormat="1" applyFont="1" applyBorder="1" applyAlignment="1">
      <alignment/>
    </xf>
    <xf numFmtId="49" fontId="0" fillId="0" borderId="30" xfId="0" applyNumberFormat="1" applyFont="1" applyFill="1" applyBorder="1" applyAlignment="1">
      <alignment horizontal="right"/>
    </xf>
    <xf numFmtId="49" fontId="0" fillId="0" borderId="33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right"/>
    </xf>
    <xf numFmtId="16" fontId="3" fillId="0" borderId="79" xfId="0" applyNumberFormat="1" applyFont="1" applyBorder="1" applyAlignment="1">
      <alignment/>
    </xf>
    <xf numFmtId="0" fontId="6" fillId="0" borderId="66" xfId="0" applyFont="1" applyFill="1" applyBorder="1" applyAlignment="1">
      <alignment/>
    </xf>
    <xf numFmtId="49" fontId="6" fillId="0" borderId="34" xfId="0" applyNumberFormat="1" applyFont="1" applyFill="1" applyBorder="1" applyAlignment="1">
      <alignment horizontal="left"/>
    </xf>
    <xf numFmtId="166" fontId="6" fillId="0" borderId="79" xfId="0" applyNumberFormat="1" applyFont="1" applyFill="1" applyBorder="1" applyAlignment="1">
      <alignment/>
    </xf>
    <xf numFmtId="16" fontId="3" fillId="0" borderId="76" xfId="0" applyNumberFormat="1" applyFont="1" applyBorder="1" applyAlignment="1">
      <alignment/>
    </xf>
    <xf numFmtId="0" fontId="7" fillId="0" borderId="27" xfId="0" applyFont="1" applyFill="1" applyBorder="1" applyAlignment="1">
      <alignment/>
    </xf>
    <xf numFmtId="16" fontId="3" fillId="0" borderId="68" xfId="0" applyNumberFormat="1" applyFont="1" applyBorder="1" applyAlignment="1">
      <alignment/>
    </xf>
    <xf numFmtId="0" fontId="3" fillId="0" borderId="33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right"/>
    </xf>
    <xf numFmtId="49" fontId="6" fillId="0" borderId="32" xfId="0" applyNumberFormat="1" applyFont="1" applyFill="1" applyBorder="1" applyAlignment="1">
      <alignment/>
    </xf>
    <xf numFmtId="166" fontId="6" fillId="0" borderId="32" xfId="0" applyNumberFormat="1" applyFont="1" applyFill="1" applyBorder="1" applyAlignment="1">
      <alignment/>
    </xf>
    <xf numFmtId="166" fontId="6" fillId="33" borderId="70" xfId="0" applyNumberFormat="1" applyFont="1" applyFill="1" applyBorder="1" applyAlignment="1">
      <alignment/>
    </xf>
    <xf numFmtId="16" fontId="9" fillId="0" borderId="26" xfId="0" applyNumberFormat="1" applyFont="1" applyBorder="1" applyAlignment="1">
      <alignment/>
    </xf>
    <xf numFmtId="0" fontId="11" fillId="0" borderId="32" xfId="0" applyFont="1" applyFill="1" applyBorder="1" applyAlignment="1">
      <alignment horizontal="left"/>
    </xf>
    <xf numFmtId="0" fontId="11" fillId="0" borderId="76" xfId="0" applyFont="1" applyBorder="1" applyAlignment="1">
      <alignment/>
    </xf>
    <xf numFmtId="0" fontId="1" fillId="0" borderId="77" xfId="0" applyFont="1" applyBorder="1" applyAlignment="1">
      <alignment/>
    </xf>
    <xf numFmtId="0" fontId="1" fillId="0" borderId="56" xfId="0" applyFont="1" applyBorder="1" applyAlignment="1">
      <alignment/>
    </xf>
    <xf numFmtId="14" fontId="1" fillId="0" borderId="54" xfId="0" applyNumberFormat="1" applyFont="1" applyFill="1" applyBorder="1" applyAlignment="1">
      <alignment/>
    </xf>
    <xf numFmtId="0" fontId="1" fillId="0" borderId="57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29" xfId="0" applyFont="1" applyBorder="1" applyAlignment="1">
      <alignment/>
    </xf>
    <xf numFmtId="0" fontId="6" fillId="0" borderId="76" xfId="0" applyFont="1" applyFill="1" applyBorder="1" applyAlignment="1">
      <alignment/>
    </xf>
    <xf numFmtId="16" fontId="6" fillId="0" borderId="76" xfId="0" applyNumberFormat="1" applyFont="1" applyFill="1" applyBorder="1" applyAlignment="1">
      <alignment/>
    </xf>
    <xf numFmtId="14" fontId="6" fillId="0" borderId="76" xfId="0" applyNumberFormat="1" applyFont="1" applyFill="1" applyBorder="1" applyAlignment="1">
      <alignment/>
    </xf>
    <xf numFmtId="0" fontId="1" fillId="0" borderId="68" xfId="0" applyFont="1" applyBorder="1" applyAlignment="1">
      <alignment/>
    </xf>
    <xf numFmtId="0" fontId="10" fillId="0" borderId="0" xfId="0" applyFont="1" applyAlignment="1">
      <alignment/>
    </xf>
    <xf numFmtId="0" fontId="7" fillId="0" borderId="44" xfId="0" applyFont="1" applyBorder="1" applyAlignment="1">
      <alignment/>
    </xf>
    <xf numFmtId="0" fontId="1" fillId="0" borderId="40" xfId="0" applyFont="1" applyBorder="1" applyAlignment="1">
      <alignment/>
    </xf>
    <xf numFmtId="0" fontId="7" fillId="0" borderId="5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79" xfId="0" applyFont="1" applyBorder="1" applyAlignment="1">
      <alignment/>
    </xf>
    <xf numFmtId="0" fontId="6" fillId="0" borderId="54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78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9" fontId="11" fillId="0" borderId="49" xfId="0" applyNumberFormat="1" applyFont="1" applyFill="1" applyBorder="1" applyAlignment="1">
      <alignment horizontal="right"/>
    </xf>
    <xf numFmtId="49" fontId="11" fillId="0" borderId="34" xfId="0" applyNumberFormat="1" applyFont="1" applyFill="1" applyBorder="1" applyAlignment="1">
      <alignment/>
    </xf>
    <xf numFmtId="49" fontId="11" fillId="0" borderId="49" xfId="0" applyNumberFormat="1" applyFont="1" applyFill="1" applyBorder="1" applyAlignment="1">
      <alignment horizontal="left"/>
    </xf>
    <xf numFmtId="166" fontId="11" fillId="0" borderId="34" xfId="0" applyNumberFormat="1" applyFont="1" applyFill="1" applyBorder="1" applyAlignment="1">
      <alignment/>
    </xf>
    <xf numFmtId="166" fontId="11" fillId="33" borderId="64" xfId="0" applyNumberFormat="1" applyFont="1" applyFill="1" applyBorder="1" applyAlignment="1">
      <alignment/>
    </xf>
    <xf numFmtId="166" fontId="11" fillId="0" borderId="49" xfId="0" applyNumberFormat="1" applyFont="1" applyBorder="1" applyAlignment="1">
      <alignment/>
    </xf>
    <xf numFmtId="0" fontId="1" fillId="0" borderId="44" xfId="0" applyFont="1" applyBorder="1" applyAlignment="1">
      <alignment/>
    </xf>
    <xf numFmtId="0" fontId="1" fillId="0" borderId="54" xfId="0" applyFont="1" applyBorder="1" applyAlignment="1">
      <alignment/>
    </xf>
    <xf numFmtId="16" fontId="1" fillId="0" borderId="40" xfId="0" applyNumberFormat="1" applyFont="1" applyBorder="1" applyAlignment="1">
      <alignment/>
    </xf>
    <xf numFmtId="16" fontId="1" fillId="0" borderId="29" xfId="0" applyNumberFormat="1" applyFont="1" applyBorder="1" applyAlignment="1">
      <alignment/>
    </xf>
    <xf numFmtId="16" fontId="1" fillId="0" borderId="36" xfId="0" applyNumberFormat="1" applyFont="1" applyBorder="1" applyAlignment="1">
      <alignment/>
    </xf>
    <xf numFmtId="16" fontId="1" fillId="0" borderId="77" xfId="0" applyNumberFormat="1" applyFont="1" applyBorder="1" applyAlignment="1">
      <alignment/>
    </xf>
    <xf numFmtId="0" fontId="7" fillId="0" borderId="76" xfId="0" applyFont="1" applyBorder="1" applyAlignment="1">
      <alignment/>
    </xf>
    <xf numFmtId="0" fontId="7" fillId="0" borderId="54" xfId="0" applyFont="1" applyBorder="1" applyAlignment="1">
      <alignment/>
    </xf>
    <xf numFmtId="16" fontId="11" fillId="0" borderId="80" xfId="0" applyNumberFormat="1" applyFont="1" applyBorder="1" applyAlignment="1">
      <alignment/>
    </xf>
    <xf numFmtId="0" fontId="11" fillId="0" borderId="81" xfId="0" applyFont="1" applyFill="1" applyBorder="1" applyAlignment="1">
      <alignment/>
    </xf>
    <xf numFmtId="0" fontId="11" fillId="0" borderId="82" xfId="0" applyFont="1" applyFill="1" applyBorder="1" applyAlignment="1">
      <alignment/>
    </xf>
    <xf numFmtId="49" fontId="11" fillId="0" borderId="83" xfId="0" applyNumberFormat="1" applyFont="1" applyFill="1" applyBorder="1" applyAlignment="1">
      <alignment horizontal="right"/>
    </xf>
    <xf numFmtId="49" fontId="11" fillId="0" borderId="84" xfId="0" applyNumberFormat="1" applyFont="1" applyFill="1" applyBorder="1" applyAlignment="1">
      <alignment/>
    </xf>
    <xf numFmtId="49" fontId="11" fillId="0" borderId="83" xfId="0" applyNumberFormat="1" applyFont="1" applyFill="1" applyBorder="1" applyAlignment="1">
      <alignment/>
    </xf>
    <xf numFmtId="49" fontId="11" fillId="0" borderId="84" xfId="0" applyNumberFormat="1" applyFont="1" applyFill="1" applyBorder="1" applyAlignment="1">
      <alignment horizontal="right"/>
    </xf>
    <xf numFmtId="49" fontId="11" fillId="0" borderId="83" xfId="0" applyNumberFormat="1" applyFont="1" applyFill="1" applyBorder="1" applyAlignment="1">
      <alignment horizontal="left"/>
    </xf>
    <xf numFmtId="166" fontId="11" fillId="0" borderId="85" xfId="0" applyNumberFormat="1" applyFont="1" applyFill="1" applyBorder="1" applyAlignment="1">
      <alignment/>
    </xf>
    <xf numFmtId="166" fontId="11" fillId="33" borderId="81" xfId="0" applyNumberFormat="1" applyFont="1" applyFill="1" applyBorder="1" applyAlignment="1">
      <alignment/>
    </xf>
    <xf numFmtId="16" fontId="6" fillId="0" borderId="75" xfId="0" applyNumberFormat="1" applyFont="1" applyBorder="1" applyAlignment="1">
      <alignment/>
    </xf>
    <xf numFmtId="16" fontId="6" fillId="0" borderId="26" xfId="0" applyNumberFormat="1" applyFont="1" applyBorder="1" applyAlignment="1">
      <alignment/>
    </xf>
    <xf numFmtId="14" fontId="7" fillId="0" borderId="52" xfId="0" applyNumberFormat="1" applyFont="1" applyBorder="1" applyAlignment="1">
      <alignment/>
    </xf>
    <xf numFmtId="16" fontId="11" fillId="0" borderId="79" xfId="0" applyNumberFormat="1" applyFont="1" applyBorder="1" applyAlignment="1">
      <alignment/>
    </xf>
    <xf numFmtId="0" fontId="11" fillId="0" borderId="66" xfId="0" applyFont="1" applyFill="1" applyBorder="1" applyAlignment="1">
      <alignment/>
    </xf>
    <xf numFmtId="49" fontId="11" fillId="0" borderId="64" xfId="0" applyNumberFormat="1" applyFont="1" applyFill="1" applyBorder="1" applyAlignment="1">
      <alignment/>
    </xf>
    <xf numFmtId="49" fontId="11" fillId="0" borderId="34" xfId="0" applyNumberFormat="1" applyFont="1" applyFill="1" applyBorder="1" applyAlignment="1">
      <alignment horizontal="left"/>
    </xf>
    <xf numFmtId="166" fontId="11" fillId="0" borderId="79" xfId="0" applyNumberFormat="1" applyFont="1" applyFill="1" applyBorder="1" applyAlignment="1">
      <alignment/>
    </xf>
    <xf numFmtId="166" fontId="11" fillId="33" borderId="78" xfId="0" applyNumberFormat="1" applyFont="1" applyFill="1" applyBorder="1" applyAlignment="1">
      <alignment/>
    </xf>
    <xf numFmtId="166" fontId="11" fillId="0" borderId="63" xfId="0" applyNumberFormat="1" applyFont="1" applyBorder="1" applyAlignment="1">
      <alignment/>
    </xf>
    <xf numFmtId="49" fontId="0" fillId="0" borderId="26" xfId="0" applyNumberFormat="1" applyFont="1" applyFill="1" applyBorder="1" applyAlignment="1">
      <alignment/>
    </xf>
    <xf numFmtId="0" fontId="11" fillId="0" borderId="56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49" fontId="11" fillId="0" borderId="45" xfId="0" applyNumberFormat="1" applyFont="1" applyFill="1" applyBorder="1" applyAlignment="1">
      <alignment horizontal="right"/>
    </xf>
    <xf numFmtId="49" fontId="11" fillId="0" borderId="18" xfId="0" applyNumberFormat="1" applyFont="1" applyFill="1" applyBorder="1" applyAlignment="1">
      <alignment/>
    </xf>
    <xf numFmtId="49" fontId="11" fillId="0" borderId="44" xfId="0" applyNumberFormat="1" applyFont="1" applyFill="1" applyBorder="1" applyAlignment="1">
      <alignment/>
    </xf>
    <xf numFmtId="49" fontId="11" fillId="0" borderId="18" xfId="0" applyNumberFormat="1" applyFont="1" applyFill="1" applyBorder="1" applyAlignment="1">
      <alignment horizontal="left"/>
    </xf>
    <xf numFmtId="166" fontId="11" fillId="0" borderId="56" xfId="0" applyNumberFormat="1" applyFont="1" applyFill="1" applyBorder="1" applyAlignment="1">
      <alignment/>
    </xf>
    <xf numFmtId="166" fontId="11" fillId="33" borderId="15" xfId="0" applyNumberFormat="1" applyFont="1" applyFill="1" applyBorder="1" applyAlignment="1">
      <alignment/>
    </xf>
    <xf numFmtId="166" fontId="11" fillId="0" borderId="39" xfId="0" applyNumberFormat="1" applyFont="1" applyBorder="1" applyAlignment="1">
      <alignment/>
    </xf>
    <xf numFmtId="0" fontId="11" fillId="0" borderId="26" xfId="0" applyFont="1" applyBorder="1" applyAlignment="1">
      <alignment/>
    </xf>
    <xf numFmtId="0" fontId="3" fillId="0" borderId="32" xfId="0" applyFont="1" applyBorder="1" applyAlignment="1">
      <alignment/>
    </xf>
    <xf numFmtId="166" fontId="6" fillId="0" borderId="33" xfId="0" applyNumberFormat="1" applyFont="1" applyFill="1" applyBorder="1" applyAlignment="1">
      <alignment/>
    </xf>
    <xf numFmtId="49" fontId="6" fillId="0" borderId="50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right"/>
    </xf>
    <xf numFmtId="49" fontId="6" fillId="0" borderId="29" xfId="0" applyNumberFormat="1" applyFont="1" applyBorder="1" applyAlignment="1">
      <alignment horizontal="right"/>
    </xf>
    <xf numFmtId="49" fontId="6" fillId="0" borderId="35" xfId="0" applyNumberFormat="1" applyFont="1" applyBorder="1" applyAlignment="1">
      <alignment/>
    </xf>
    <xf numFmtId="49" fontId="6" fillId="0" borderId="39" xfId="0" applyNumberFormat="1" applyFont="1" applyBorder="1" applyAlignment="1">
      <alignment/>
    </xf>
    <xf numFmtId="49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14" fontId="6" fillId="0" borderId="52" xfId="0" applyNumberFormat="1" applyFont="1" applyFill="1" applyBorder="1" applyAlignment="1">
      <alignment/>
    </xf>
    <xf numFmtId="0" fontId="0" fillId="0" borderId="24" xfId="0" applyBorder="1" applyAlignment="1">
      <alignment horizontal="left"/>
    </xf>
    <xf numFmtId="164" fontId="0" fillId="0" borderId="27" xfId="0" applyNumberFormat="1" applyBorder="1" applyAlignment="1">
      <alignment/>
    </xf>
    <xf numFmtId="0" fontId="0" fillId="0" borderId="72" xfId="0" applyBorder="1" applyAlignment="1">
      <alignment/>
    </xf>
    <xf numFmtId="166" fontId="0" fillId="0" borderId="0" xfId="0" applyNumberFormat="1" applyAlignment="1">
      <alignment/>
    </xf>
    <xf numFmtId="164" fontId="0" fillId="0" borderId="10" xfId="0" applyNumberFormat="1" applyFont="1" applyBorder="1" applyAlignment="1">
      <alignment/>
    </xf>
    <xf numFmtId="166" fontId="6" fillId="0" borderId="0" xfId="0" applyNumberFormat="1" applyFont="1" applyAlignment="1">
      <alignment/>
    </xf>
    <xf numFmtId="166" fontId="6" fillId="33" borderId="59" xfId="0" applyNumberFormat="1" applyFont="1" applyFill="1" applyBorder="1" applyAlignment="1">
      <alignment/>
    </xf>
    <xf numFmtId="167" fontId="6" fillId="0" borderId="7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164" fontId="0" fillId="0" borderId="19" xfId="0" applyNumberFormat="1" applyBorder="1" applyAlignment="1">
      <alignment/>
    </xf>
    <xf numFmtId="0" fontId="6" fillId="0" borderId="76" xfId="0" applyFont="1" applyBorder="1" applyAlignment="1">
      <alignment/>
    </xf>
    <xf numFmtId="0" fontId="14" fillId="0" borderId="68" xfId="0" applyFont="1" applyBorder="1" applyAlignment="1">
      <alignment/>
    </xf>
    <xf numFmtId="166" fontId="6" fillId="0" borderId="37" xfId="0" applyNumberFormat="1" applyFont="1" applyBorder="1" applyAlignment="1">
      <alignment/>
    </xf>
    <xf numFmtId="166" fontId="0" fillId="0" borderId="43" xfId="0" applyNumberFormat="1" applyFont="1" applyBorder="1" applyAlignment="1">
      <alignment/>
    </xf>
    <xf numFmtId="166" fontId="0" fillId="0" borderId="50" xfId="0" applyNumberFormat="1" applyFont="1" applyBorder="1" applyAlignment="1">
      <alignment/>
    </xf>
    <xf numFmtId="166" fontId="0" fillId="0" borderId="63" xfId="0" applyNumberFormat="1" applyFont="1" applyBorder="1" applyAlignment="1">
      <alignment/>
    </xf>
    <xf numFmtId="166" fontId="0" fillId="0" borderId="39" xfId="0" applyNumberFormat="1" applyFont="1" applyBorder="1" applyAlignment="1">
      <alignment/>
    </xf>
    <xf numFmtId="166" fontId="0" fillId="0" borderId="73" xfId="0" applyNumberFormat="1" applyFont="1" applyBorder="1" applyAlignment="1">
      <alignment/>
    </xf>
    <xf numFmtId="166" fontId="0" fillId="0" borderId="61" xfId="0" applyNumberFormat="1" applyFont="1" applyBorder="1" applyAlignment="1">
      <alignment/>
    </xf>
    <xf numFmtId="166" fontId="6" fillId="0" borderId="71" xfId="0" applyNumberFormat="1" applyFont="1" applyBorder="1" applyAlignment="1">
      <alignment/>
    </xf>
    <xf numFmtId="166" fontId="6" fillId="0" borderId="81" xfId="0" applyNumberFormat="1" applyFont="1" applyBorder="1" applyAlignment="1">
      <alignment/>
    </xf>
    <xf numFmtId="164" fontId="10" fillId="0" borderId="11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23" xfId="0" applyFont="1" applyBorder="1" applyAlignment="1">
      <alignment/>
    </xf>
    <xf numFmtId="164" fontId="6" fillId="0" borderId="58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4" fontId="10" fillId="0" borderId="19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6" fillId="0" borderId="14" xfId="0" applyNumberFormat="1" applyFont="1" applyBorder="1" applyAlignment="1">
      <alignment horizontal="center"/>
    </xf>
    <xf numFmtId="164" fontId="11" fillId="0" borderId="14" xfId="0" applyNumberFormat="1" applyFont="1" applyBorder="1" applyAlignment="1">
      <alignment/>
    </xf>
    <xf numFmtId="164" fontId="10" fillId="0" borderId="13" xfId="0" applyNumberFormat="1" applyFont="1" applyBorder="1" applyAlignment="1">
      <alignment/>
    </xf>
    <xf numFmtId="0" fontId="0" fillId="0" borderId="38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38" xfId="0" applyBorder="1" applyAlignment="1">
      <alignment horizontal="left"/>
    </xf>
    <xf numFmtId="164" fontId="0" fillId="0" borderId="28" xfId="0" applyNumberFormat="1" applyBorder="1" applyAlignment="1">
      <alignment/>
    </xf>
    <xf numFmtId="164" fontId="6" fillId="0" borderId="28" xfId="0" applyNumberFormat="1" applyFont="1" applyBorder="1" applyAlignment="1">
      <alignment/>
    </xf>
    <xf numFmtId="0" fontId="14" fillId="0" borderId="56" xfId="0" applyFont="1" applyBorder="1" applyAlignment="1">
      <alignment/>
    </xf>
    <xf numFmtId="0" fontId="0" fillId="0" borderId="49" xfId="0" applyBorder="1" applyAlignment="1">
      <alignment/>
    </xf>
    <xf numFmtId="0" fontId="6" fillId="0" borderId="14" xfId="0" applyFont="1" applyBorder="1" applyAlignment="1">
      <alignment/>
    </xf>
    <xf numFmtId="0" fontId="0" fillId="0" borderId="26" xfId="0" applyBorder="1" applyAlignment="1">
      <alignment/>
    </xf>
    <xf numFmtId="0" fontId="6" fillId="0" borderId="29" xfId="0" applyFont="1" applyFill="1" applyBorder="1" applyAlignment="1">
      <alignment/>
    </xf>
    <xf numFmtId="0" fontId="6" fillId="0" borderId="41" xfId="0" applyFont="1" applyBorder="1" applyAlignment="1">
      <alignment horizontal="left"/>
    </xf>
    <xf numFmtId="49" fontId="6" fillId="0" borderId="42" xfId="0" applyNumberFormat="1" applyFont="1" applyBorder="1" applyAlignment="1">
      <alignment/>
    </xf>
    <xf numFmtId="0" fontId="11" fillId="0" borderId="44" xfId="0" applyFont="1" applyBorder="1" applyAlignment="1">
      <alignment/>
    </xf>
    <xf numFmtId="0" fontId="11" fillId="0" borderId="5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49" fontId="11" fillId="0" borderId="18" xfId="0" applyNumberFormat="1" applyFont="1" applyFill="1" applyBorder="1" applyAlignment="1">
      <alignment horizontal="right"/>
    </xf>
    <xf numFmtId="49" fontId="11" fillId="0" borderId="45" xfId="0" applyNumberFormat="1" applyFont="1" applyFill="1" applyBorder="1" applyAlignment="1">
      <alignment horizontal="left"/>
    </xf>
    <xf numFmtId="166" fontId="11" fillId="0" borderId="18" xfId="0" applyNumberFormat="1" applyFont="1" applyFill="1" applyBorder="1" applyAlignment="1">
      <alignment/>
    </xf>
    <xf numFmtId="166" fontId="11" fillId="33" borderId="44" xfId="0" applyNumberFormat="1" applyFont="1" applyFill="1" applyBorder="1" applyAlignment="1">
      <alignment/>
    </xf>
    <xf numFmtId="166" fontId="11" fillId="0" borderId="62" xfId="0" applyNumberFormat="1" applyFont="1" applyBorder="1" applyAlignment="1">
      <alignment/>
    </xf>
    <xf numFmtId="0" fontId="0" fillId="0" borderId="71" xfId="0" applyBorder="1" applyAlignment="1">
      <alignment/>
    </xf>
    <xf numFmtId="49" fontId="0" fillId="0" borderId="27" xfId="0" applyNumberFormat="1" applyBorder="1" applyAlignment="1">
      <alignment/>
    </xf>
    <xf numFmtId="164" fontId="0" fillId="0" borderId="48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49" fontId="0" fillId="33" borderId="18" xfId="0" applyNumberFormat="1" applyFont="1" applyFill="1" applyBorder="1" applyAlignment="1">
      <alignment horizontal="center"/>
    </xf>
    <xf numFmtId="49" fontId="7" fillId="33" borderId="76" xfId="0" applyNumberFormat="1" applyFont="1" applyFill="1" applyBorder="1" applyAlignment="1">
      <alignment horizontal="center"/>
    </xf>
    <xf numFmtId="0" fontId="7" fillId="33" borderId="25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49" fontId="1" fillId="33" borderId="56" xfId="0" applyNumberFormat="1" applyFont="1" applyFill="1" applyBorder="1" applyAlignment="1">
      <alignment horizontal="center"/>
    </xf>
    <xf numFmtId="166" fontId="6" fillId="0" borderId="46" xfId="0" applyNumberFormat="1" applyFont="1" applyBorder="1" applyAlignment="1">
      <alignment/>
    </xf>
    <xf numFmtId="0" fontId="1" fillId="0" borderId="52" xfId="0" applyFont="1" applyBorder="1" applyAlignment="1">
      <alignment/>
    </xf>
    <xf numFmtId="49" fontId="6" fillId="33" borderId="72" xfId="0" applyNumberFormat="1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164" fontId="0" fillId="0" borderId="21" xfId="0" applyNumberFormat="1" applyBorder="1" applyAlignment="1">
      <alignment/>
    </xf>
    <xf numFmtId="0" fontId="0" fillId="0" borderId="16" xfId="0" applyFill="1" applyBorder="1" applyAlignment="1">
      <alignment/>
    </xf>
    <xf numFmtId="166" fontId="6" fillId="0" borderId="86" xfId="0" applyNumberFormat="1" applyFont="1" applyBorder="1" applyAlignment="1">
      <alignment/>
    </xf>
    <xf numFmtId="166" fontId="6" fillId="0" borderId="67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164" fontId="0" fillId="0" borderId="41" xfId="0" applyNumberFormat="1" applyFont="1" applyBorder="1" applyAlignment="1">
      <alignment/>
    </xf>
    <xf numFmtId="164" fontId="0" fillId="0" borderId="30" xfId="0" applyNumberFormat="1" applyFont="1" applyBorder="1" applyAlignment="1">
      <alignment/>
    </xf>
    <xf numFmtId="0" fontId="6" fillId="0" borderId="52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57" xfId="0" applyFont="1" applyBorder="1" applyAlignment="1">
      <alignment/>
    </xf>
    <xf numFmtId="0" fontId="6" fillId="0" borderId="48" xfId="0" applyFont="1" applyBorder="1" applyAlignment="1">
      <alignment/>
    </xf>
    <xf numFmtId="164" fontId="0" fillId="0" borderId="48" xfId="0" applyNumberFormat="1" applyFont="1" applyBorder="1" applyAlignment="1">
      <alignment/>
    </xf>
    <xf numFmtId="164" fontId="0" fillId="0" borderId="47" xfId="0" applyNumberFormat="1" applyBorder="1" applyAlignment="1">
      <alignment/>
    </xf>
    <xf numFmtId="0" fontId="0" fillId="0" borderId="40" xfId="0" applyFont="1" applyBorder="1" applyAlignment="1">
      <alignment/>
    </xf>
    <xf numFmtId="0" fontId="0" fillId="0" borderId="46" xfId="0" applyBorder="1" applyAlignment="1">
      <alignment/>
    </xf>
    <xf numFmtId="0" fontId="0" fillId="0" borderId="38" xfId="0" applyBorder="1" applyAlignment="1">
      <alignment/>
    </xf>
    <xf numFmtId="49" fontId="0" fillId="0" borderId="45" xfId="0" applyNumberFormat="1" applyBorder="1" applyAlignment="1">
      <alignment/>
    </xf>
    <xf numFmtId="49" fontId="0" fillId="0" borderId="30" xfId="0" applyNumberFormat="1" applyBorder="1" applyAlignment="1">
      <alignment/>
    </xf>
    <xf numFmtId="166" fontId="6" fillId="0" borderId="83" xfId="0" applyNumberFormat="1" applyFont="1" applyBorder="1" applyAlignment="1">
      <alignment/>
    </xf>
    <xf numFmtId="166" fontId="6" fillId="0" borderId="47" xfId="0" applyNumberFormat="1" applyFont="1" applyBorder="1" applyAlignment="1">
      <alignment/>
    </xf>
    <xf numFmtId="164" fontId="6" fillId="0" borderId="34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49" fontId="6" fillId="0" borderId="29" xfId="0" applyNumberFormat="1" applyFont="1" applyFill="1" applyBorder="1" applyAlignment="1">
      <alignment/>
    </xf>
    <xf numFmtId="16" fontId="3" fillId="0" borderId="57" xfId="0" applyNumberFormat="1" applyFont="1" applyBorder="1" applyAlignment="1">
      <alignment/>
    </xf>
    <xf numFmtId="0" fontId="6" fillId="0" borderId="48" xfId="0" applyFont="1" applyFill="1" applyBorder="1" applyAlignment="1">
      <alignment/>
    </xf>
    <xf numFmtId="49" fontId="0" fillId="0" borderId="60" xfId="0" applyNumberFormat="1" applyFont="1" applyFill="1" applyBorder="1" applyAlignment="1">
      <alignment/>
    </xf>
    <xf numFmtId="49" fontId="0" fillId="0" borderId="64" xfId="0" applyNumberFormat="1" applyFont="1" applyFill="1" applyBorder="1" applyAlignment="1">
      <alignment/>
    </xf>
    <xf numFmtId="166" fontId="0" fillId="0" borderId="77" xfId="0" applyNumberFormat="1" applyFont="1" applyFill="1" applyBorder="1" applyAlignment="1">
      <alignment/>
    </xf>
    <xf numFmtId="166" fontId="6" fillId="33" borderId="58" xfId="0" applyNumberFormat="1" applyFont="1" applyFill="1" applyBorder="1" applyAlignment="1">
      <alignment/>
    </xf>
    <xf numFmtId="166" fontId="0" fillId="0" borderId="68" xfId="0" applyNumberFormat="1" applyFont="1" applyFill="1" applyBorder="1" applyAlignment="1">
      <alignment/>
    </xf>
    <xf numFmtId="166" fontId="0" fillId="33" borderId="69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49" fontId="0" fillId="0" borderId="40" xfId="0" applyNumberFormat="1" applyFont="1" applyFill="1" applyBorder="1" applyAlignment="1">
      <alignment/>
    </xf>
    <xf numFmtId="166" fontId="0" fillId="33" borderId="14" xfId="0" applyNumberFormat="1" applyFont="1" applyFill="1" applyBorder="1" applyAlignment="1">
      <alignment/>
    </xf>
    <xf numFmtId="0" fontId="6" fillId="0" borderId="39" xfId="0" applyFont="1" applyBorder="1" applyAlignment="1">
      <alignment horizontal="left"/>
    </xf>
    <xf numFmtId="0" fontId="1" fillId="0" borderId="26" xfId="0" applyFont="1" applyBorder="1" applyAlignment="1">
      <alignment/>
    </xf>
    <xf numFmtId="0" fontId="11" fillId="33" borderId="15" xfId="0" applyFont="1" applyFill="1" applyBorder="1" applyAlignment="1">
      <alignment/>
    </xf>
    <xf numFmtId="0" fontId="19" fillId="33" borderId="71" xfId="0" applyFont="1" applyFill="1" applyBorder="1" applyAlignment="1">
      <alignment vertical="top" wrapText="1"/>
    </xf>
    <xf numFmtId="49" fontId="9" fillId="0" borderId="24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0" fontId="0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20" fillId="0" borderId="27" xfId="0" applyFont="1" applyBorder="1" applyAlignment="1">
      <alignment/>
    </xf>
    <xf numFmtId="0" fontId="6" fillId="0" borderId="13" xfId="0" applyFont="1" applyBorder="1" applyAlignment="1">
      <alignment/>
    </xf>
    <xf numFmtId="166" fontId="0" fillId="0" borderId="21" xfId="0" applyNumberFormat="1" applyBorder="1" applyAlignment="1">
      <alignment/>
    </xf>
    <xf numFmtId="164" fontId="7" fillId="0" borderId="18" xfId="0" applyNumberFormat="1" applyFont="1" applyFill="1" applyBorder="1" applyAlignment="1">
      <alignment/>
    </xf>
    <xf numFmtId="49" fontId="7" fillId="0" borderId="18" xfId="0" applyNumberFormat="1" applyFont="1" applyFill="1" applyBorder="1" applyAlignment="1">
      <alignment/>
    </xf>
    <xf numFmtId="166" fontId="6" fillId="0" borderId="18" xfId="0" applyNumberFormat="1" applyFont="1" applyBorder="1" applyAlignment="1">
      <alignment/>
    </xf>
    <xf numFmtId="0" fontId="6" fillId="0" borderId="30" xfId="0" applyFont="1" applyBorder="1" applyAlignment="1">
      <alignment horizontal="center"/>
    </xf>
    <xf numFmtId="0" fontId="15" fillId="0" borderId="50" xfId="0" applyFont="1" applyBorder="1" applyAlignment="1">
      <alignment/>
    </xf>
    <xf numFmtId="166" fontId="6" fillId="0" borderId="28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166" fontId="6" fillId="0" borderId="49" xfId="0" applyNumberFormat="1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A5" sqref="A5:F5"/>
    </sheetView>
  </sheetViews>
  <sheetFormatPr defaultColWidth="9.00390625" defaultRowHeight="12.75"/>
  <cols>
    <col min="1" max="1" width="5.625" style="0" customWidth="1"/>
    <col min="2" max="2" width="73.875" style="0" customWidth="1"/>
    <col min="3" max="3" width="21.00390625" style="0" customWidth="1"/>
    <col min="5" max="5" width="10.375" style="0" customWidth="1"/>
    <col min="6" max="6" width="10.75390625" style="0" customWidth="1"/>
  </cols>
  <sheetData>
    <row r="1" spans="4:6" ht="12.75">
      <c r="D1" s="823" t="s">
        <v>377</v>
      </c>
      <c r="E1" s="823"/>
      <c r="F1" s="823"/>
    </row>
    <row r="2" spans="4:6" ht="12.75">
      <c r="D2" s="823" t="s">
        <v>74</v>
      </c>
      <c r="E2" s="823"/>
      <c r="F2" s="823"/>
    </row>
    <row r="3" spans="4:6" ht="12.75">
      <c r="D3" s="823" t="s">
        <v>379</v>
      </c>
      <c r="E3" s="823"/>
      <c r="F3" s="823"/>
    </row>
    <row r="4" spans="4:6" ht="12.75">
      <c r="D4" s="803"/>
      <c r="E4" s="803"/>
      <c r="F4" s="803"/>
    </row>
    <row r="5" spans="1:6" ht="15.75">
      <c r="A5" s="824" t="s">
        <v>378</v>
      </c>
      <c r="B5" s="824"/>
      <c r="C5" s="824"/>
      <c r="D5" s="824"/>
      <c r="E5" s="824"/>
      <c r="F5" s="824"/>
    </row>
    <row r="6" spans="2:5" ht="12.75">
      <c r="B6" s="825"/>
      <c r="C6" s="825"/>
      <c r="D6" s="826"/>
      <c r="E6" s="826"/>
    </row>
    <row r="7" spans="1:6" ht="12.75">
      <c r="A7" s="1"/>
      <c r="B7" s="2" t="s">
        <v>0</v>
      </c>
      <c r="C7" s="3" t="s">
        <v>1</v>
      </c>
      <c r="D7" s="2" t="s">
        <v>2</v>
      </c>
      <c r="E7" s="2" t="s">
        <v>3</v>
      </c>
      <c r="F7" s="804" t="s">
        <v>4</v>
      </c>
    </row>
    <row r="8" spans="1:6" ht="12.75">
      <c r="A8" s="4"/>
      <c r="B8" s="5"/>
      <c r="C8" s="6" t="s">
        <v>5</v>
      </c>
      <c r="D8" s="7" t="s">
        <v>380</v>
      </c>
      <c r="E8" s="7" t="s">
        <v>380</v>
      </c>
      <c r="F8" s="805" t="s">
        <v>381</v>
      </c>
    </row>
    <row r="9" spans="1:6" ht="12.75">
      <c r="A9" s="8"/>
      <c r="B9" s="9" t="s">
        <v>6</v>
      </c>
      <c r="C9" s="9"/>
      <c r="D9" s="724">
        <f>D60</f>
        <v>74000</v>
      </c>
      <c r="E9" s="10">
        <f>E10+E38</f>
        <v>14601.699999999999</v>
      </c>
      <c r="F9" s="10">
        <f>F60</f>
        <v>19.732027027027023</v>
      </c>
    </row>
    <row r="10" spans="1:6" ht="12.75">
      <c r="A10" s="4" t="s">
        <v>7</v>
      </c>
      <c r="B10" s="11" t="s">
        <v>8</v>
      </c>
      <c r="C10" s="11"/>
      <c r="D10" s="12">
        <f>D11+D19+D28</f>
        <v>65079</v>
      </c>
      <c r="E10" s="13">
        <f>E11+E19+E23+E28</f>
        <v>12372.699999999999</v>
      </c>
      <c r="F10" s="13">
        <f>E10/D10*100</f>
        <v>19.01181640775058</v>
      </c>
    </row>
    <row r="11" spans="1:6" ht="12.75">
      <c r="A11" s="14" t="s">
        <v>9</v>
      </c>
      <c r="B11" s="15" t="s">
        <v>10</v>
      </c>
      <c r="C11" s="16" t="s">
        <v>11</v>
      </c>
      <c r="D11" s="17">
        <f>D12+D18</f>
        <v>59932</v>
      </c>
      <c r="E11" s="18">
        <f>E12+E18</f>
        <v>11577.8</v>
      </c>
      <c r="F11" s="10">
        <f>E11/D11*100</f>
        <v>19.318227324300874</v>
      </c>
    </row>
    <row r="12" spans="1:6" ht="12.75">
      <c r="A12" s="19" t="s">
        <v>12</v>
      </c>
      <c r="B12" s="712" t="s">
        <v>13</v>
      </c>
      <c r="C12" s="16" t="s">
        <v>14</v>
      </c>
      <c r="D12" s="17">
        <f>SUM(D13:D15)</f>
        <v>51681</v>
      </c>
      <c r="E12" s="18">
        <f>SUM(E13:E17)</f>
        <v>10146.3</v>
      </c>
      <c r="F12" s="10">
        <f>E12/D12*100</f>
        <v>19.632553549660415</v>
      </c>
    </row>
    <row r="13" spans="1:8" ht="14.25">
      <c r="A13" s="19" t="s">
        <v>15</v>
      </c>
      <c r="B13" s="20" t="s">
        <v>16</v>
      </c>
      <c r="C13" s="16" t="s">
        <v>17</v>
      </c>
      <c r="D13" s="711">
        <v>42370</v>
      </c>
      <c r="E13" s="542">
        <v>7947.6</v>
      </c>
      <c r="F13" s="22">
        <f>E13/D13*100</f>
        <v>18.757611517583197</v>
      </c>
      <c r="H13">
        <f>SUM(E13:E16)</f>
        <v>9221.5</v>
      </c>
    </row>
    <row r="14" spans="1:6" ht="14.25">
      <c r="A14" s="23"/>
      <c r="B14" s="24" t="s">
        <v>18</v>
      </c>
      <c r="C14" s="25"/>
      <c r="D14" s="26"/>
      <c r="E14" s="542"/>
      <c r="F14" s="28"/>
    </row>
    <row r="15" spans="1:6" ht="14.25">
      <c r="A15" s="19" t="s">
        <v>19</v>
      </c>
      <c r="B15" s="20" t="s">
        <v>20</v>
      </c>
      <c r="C15" s="16" t="s">
        <v>21</v>
      </c>
      <c r="D15" s="711">
        <v>9311</v>
      </c>
      <c r="E15" s="543">
        <v>1273.9</v>
      </c>
      <c r="F15" s="22">
        <f>E15/D15*100</f>
        <v>13.681666845666419</v>
      </c>
    </row>
    <row r="16" spans="1:6" ht="14.25">
      <c r="A16" s="23"/>
      <c r="B16" s="24" t="s">
        <v>334</v>
      </c>
      <c r="C16" s="25"/>
      <c r="D16" s="720"/>
      <c r="E16" s="542"/>
      <c r="F16" s="28"/>
    </row>
    <row r="17" spans="1:6" ht="14.25">
      <c r="A17" s="45" t="s">
        <v>25</v>
      </c>
      <c r="B17" s="713" t="s">
        <v>23</v>
      </c>
      <c r="C17" s="714" t="s">
        <v>24</v>
      </c>
      <c r="D17" s="721"/>
      <c r="E17" s="715">
        <v>924.8</v>
      </c>
      <c r="F17" s="10"/>
    </row>
    <row r="18" spans="1:6" ht="14.25">
      <c r="A18" s="33" t="s">
        <v>256</v>
      </c>
      <c r="B18" s="20" t="s">
        <v>26</v>
      </c>
      <c r="C18" s="16" t="s">
        <v>27</v>
      </c>
      <c r="D18" s="722">
        <v>8251</v>
      </c>
      <c r="E18" s="544">
        <v>1431.5</v>
      </c>
      <c r="F18" s="13">
        <f>E18/D18*100</f>
        <v>17.349412192461518</v>
      </c>
    </row>
    <row r="19" spans="1:6" ht="15">
      <c r="A19" s="33" t="s">
        <v>28</v>
      </c>
      <c r="B19" s="35" t="s">
        <v>29</v>
      </c>
      <c r="C19" s="16" t="s">
        <v>30</v>
      </c>
      <c r="D19" s="36">
        <f>D20</f>
        <v>2778.9</v>
      </c>
      <c r="E19" s="37">
        <f>E20</f>
        <v>665.4</v>
      </c>
      <c r="F19" s="22">
        <f>E19/D19*100</f>
        <v>23.944726330562453</v>
      </c>
    </row>
    <row r="20" spans="1:6" ht="14.25">
      <c r="A20" s="19"/>
      <c r="B20" s="20" t="s">
        <v>335</v>
      </c>
      <c r="C20" s="16" t="s">
        <v>31</v>
      </c>
      <c r="D20" s="21">
        <v>2778.9</v>
      </c>
      <c r="E20" s="29">
        <v>665.4</v>
      </c>
      <c r="F20" s="22">
        <f>E20/D20*100</f>
        <v>23.944726330562453</v>
      </c>
    </row>
    <row r="21" spans="1:6" ht="14.25">
      <c r="A21" s="23"/>
      <c r="B21" s="24" t="s">
        <v>336</v>
      </c>
      <c r="C21" s="25"/>
      <c r="D21" s="26"/>
      <c r="E21" s="27"/>
      <c r="F21" s="28"/>
    </row>
    <row r="22" spans="1:6" ht="14.25">
      <c r="A22" s="23"/>
      <c r="B22" s="24" t="s">
        <v>337</v>
      </c>
      <c r="C22" s="25"/>
      <c r="D22" s="26"/>
      <c r="E22" s="27"/>
      <c r="F22" s="28"/>
    </row>
    <row r="23" spans="1:6" ht="15">
      <c r="A23" s="716" t="s">
        <v>32</v>
      </c>
      <c r="B23" s="46" t="s">
        <v>338</v>
      </c>
      <c r="C23" s="47" t="s">
        <v>33</v>
      </c>
      <c r="D23" s="717"/>
      <c r="E23" s="718">
        <f>E24</f>
        <v>0</v>
      </c>
      <c r="F23" s="10"/>
    </row>
    <row r="24" spans="1:6" ht="15">
      <c r="A24" s="23" t="s">
        <v>34</v>
      </c>
      <c r="B24" s="40" t="s">
        <v>339</v>
      </c>
      <c r="C24" s="38" t="s">
        <v>35</v>
      </c>
      <c r="D24" s="41"/>
      <c r="E24" s="42">
        <v>0</v>
      </c>
      <c r="F24" s="28"/>
    </row>
    <row r="25" spans="1:6" ht="15">
      <c r="A25" s="23"/>
      <c r="B25" s="40" t="s">
        <v>340</v>
      </c>
      <c r="C25" s="38"/>
      <c r="D25" s="41"/>
      <c r="E25" s="42"/>
      <c r="F25" s="28"/>
    </row>
    <row r="26" spans="1:6" ht="15">
      <c r="A26" s="23"/>
      <c r="B26" s="40" t="s">
        <v>341</v>
      </c>
      <c r="C26" s="38"/>
      <c r="D26" s="41"/>
      <c r="E26" s="42"/>
      <c r="F26" s="28"/>
    </row>
    <row r="27" spans="1:6" ht="15">
      <c r="A27" s="23"/>
      <c r="B27" s="40" t="s">
        <v>342</v>
      </c>
      <c r="C27" s="38"/>
      <c r="D27" s="41"/>
      <c r="E27" s="42"/>
      <c r="F27" s="28"/>
    </row>
    <row r="28" spans="1:6" ht="15">
      <c r="A28" s="45" t="s">
        <v>36</v>
      </c>
      <c r="B28" s="46" t="s">
        <v>37</v>
      </c>
      <c r="C28" s="47" t="s">
        <v>38</v>
      </c>
      <c r="D28" s="64">
        <f>SUM(D29:D35)</f>
        <v>2368.1</v>
      </c>
      <c r="E28" s="64">
        <f>SUM(E29:E35)</f>
        <v>129.5</v>
      </c>
      <c r="F28" s="10">
        <f>E28/D28*100</f>
        <v>5.468519065917825</v>
      </c>
    </row>
    <row r="29" spans="1:6" ht="14.25">
      <c r="A29" s="33" t="s">
        <v>39</v>
      </c>
      <c r="B29" s="48" t="s">
        <v>347</v>
      </c>
      <c r="C29" s="38" t="s">
        <v>40</v>
      </c>
      <c r="D29" s="49">
        <v>680.1</v>
      </c>
      <c r="E29" s="27">
        <v>49.5</v>
      </c>
      <c r="F29" s="22">
        <f>E29/D29*100</f>
        <v>7.2783414203793555</v>
      </c>
    </row>
    <row r="30" spans="1:6" ht="14.25">
      <c r="A30" s="50"/>
      <c r="B30" s="51" t="s">
        <v>348</v>
      </c>
      <c r="C30" s="38"/>
      <c r="D30" s="49"/>
      <c r="E30" s="27"/>
      <c r="F30" s="28"/>
    </row>
    <row r="31" spans="1:6" ht="14.25">
      <c r="A31" s="50"/>
      <c r="B31" s="51" t="s">
        <v>349</v>
      </c>
      <c r="C31" s="38"/>
      <c r="D31" s="49"/>
      <c r="E31" s="27"/>
      <c r="F31" s="28"/>
    </row>
    <row r="32" spans="1:6" ht="14.25">
      <c r="A32" s="33" t="s">
        <v>41</v>
      </c>
      <c r="B32" s="48" t="s">
        <v>382</v>
      </c>
      <c r="C32" s="52" t="s">
        <v>66</v>
      </c>
      <c r="D32" s="34">
        <v>1326</v>
      </c>
      <c r="E32" s="29">
        <v>80</v>
      </c>
      <c r="F32" s="22">
        <f>E32/D32*100</f>
        <v>6.033182503770739</v>
      </c>
    </row>
    <row r="33" spans="1:6" ht="14.25">
      <c r="A33" s="50"/>
      <c r="B33" s="51" t="s">
        <v>350</v>
      </c>
      <c r="C33" s="38"/>
      <c r="D33" s="49"/>
      <c r="E33" s="27"/>
      <c r="F33" s="28"/>
    </row>
    <row r="34" spans="1:6" ht="14.25">
      <c r="A34" s="50"/>
      <c r="B34" s="51" t="s">
        <v>351</v>
      </c>
      <c r="C34" s="38"/>
      <c r="D34" s="49"/>
      <c r="E34" s="27"/>
      <c r="F34" s="13"/>
    </row>
    <row r="35" spans="1:6" ht="14.25">
      <c r="A35" s="19" t="s">
        <v>42</v>
      </c>
      <c r="B35" s="48" t="s">
        <v>383</v>
      </c>
      <c r="C35" s="52" t="s">
        <v>257</v>
      </c>
      <c r="D35" s="34">
        <v>362</v>
      </c>
      <c r="E35" s="29">
        <v>0</v>
      </c>
      <c r="F35" s="22">
        <f>E35/D35*100</f>
        <v>0</v>
      </c>
    </row>
    <row r="36" spans="1:6" ht="14.25">
      <c r="A36" s="23"/>
      <c r="B36" s="40" t="s">
        <v>65</v>
      </c>
      <c r="C36" s="38"/>
      <c r="D36" s="49" t="s">
        <v>43</v>
      </c>
      <c r="E36" s="27"/>
      <c r="F36" s="28"/>
    </row>
    <row r="37" spans="1:6" ht="14.25">
      <c r="A37" s="30"/>
      <c r="B37" s="43" t="s">
        <v>384</v>
      </c>
      <c r="C37" s="44"/>
      <c r="D37" s="53"/>
      <c r="E37" s="32"/>
      <c r="F37" s="28"/>
    </row>
    <row r="38" spans="1:6" ht="15">
      <c r="A38" s="61" t="s">
        <v>45</v>
      </c>
      <c r="B38" s="62" t="s">
        <v>46</v>
      </c>
      <c r="C38" s="63" t="s">
        <v>47</v>
      </c>
      <c r="D38" s="725">
        <f>D39+D42</f>
        <v>8921</v>
      </c>
      <c r="E38" s="725">
        <f>SUM(E39:E42)</f>
        <v>2229</v>
      </c>
      <c r="F38" s="22">
        <f>E38/D38*100</f>
        <v>24.985988117924</v>
      </c>
    </row>
    <row r="39" spans="1:6" ht="15">
      <c r="A39" s="65" t="s">
        <v>48</v>
      </c>
      <c r="B39" s="66" t="s">
        <v>387</v>
      </c>
      <c r="C39" s="63" t="s">
        <v>49</v>
      </c>
      <c r="D39" s="709">
        <v>0</v>
      </c>
      <c r="E39" s="710">
        <v>0</v>
      </c>
      <c r="F39" s="22"/>
    </row>
    <row r="40" spans="1:6" ht="14.25">
      <c r="A40" s="67"/>
      <c r="B40" s="68" t="s">
        <v>389</v>
      </c>
      <c r="C40" s="69"/>
      <c r="D40" s="57"/>
      <c r="E40" s="27"/>
      <c r="F40" s="28"/>
    </row>
    <row r="41" spans="1:6" ht="14.25">
      <c r="A41" s="70"/>
      <c r="B41" s="71" t="s">
        <v>388</v>
      </c>
      <c r="C41" s="39"/>
      <c r="D41" s="59"/>
      <c r="E41" s="32"/>
      <c r="F41" s="28"/>
    </row>
    <row r="42" spans="1:6" ht="15">
      <c r="A42" s="72" t="s">
        <v>50</v>
      </c>
      <c r="B42" s="68" t="s">
        <v>391</v>
      </c>
      <c r="C42" s="52" t="s">
        <v>51</v>
      </c>
      <c r="D42" s="726">
        <f>D44+D53</f>
        <v>8921</v>
      </c>
      <c r="E42" s="723">
        <f>E44+E53</f>
        <v>2229</v>
      </c>
      <c r="F42" s="22">
        <f>E42/D42*100</f>
        <v>24.985988117924</v>
      </c>
    </row>
    <row r="43" spans="1:6" ht="14.25">
      <c r="A43" s="72"/>
      <c r="B43" s="68" t="s">
        <v>390</v>
      </c>
      <c r="C43" s="69"/>
      <c r="D43" s="57"/>
      <c r="E43" s="26"/>
      <c r="F43" s="28"/>
    </row>
    <row r="44" spans="1:6" ht="14.25">
      <c r="A44" s="73" t="s">
        <v>52</v>
      </c>
      <c r="B44" s="54" t="s">
        <v>343</v>
      </c>
      <c r="C44" s="52" t="s">
        <v>53</v>
      </c>
      <c r="D44" s="55">
        <f>SUM(D47:D50)</f>
        <v>2139.7</v>
      </c>
      <c r="E44" s="21">
        <f>SUM(E47:E50)</f>
        <v>533.7</v>
      </c>
      <c r="F44" s="22">
        <f>E44/D44*100</f>
        <v>24.942748983502362</v>
      </c>
    </row>
    <row r="45" spans="1:6" ht="14.25">
      <c r="A45" s="74"/>
      <c r="B45" s="56" t="s">
        <v>344</v>
      </c>
      <c r="C45" s="38"/>
      <c r="D45" s="57"/>
      <c r="E45" s="26"/>
      <c r="F45" s="28"/>
    </row>
    <row r="46" spans="1:6" ht="14.25">
      <c r="A46" s="74"/>
      <c r="B46" s="56" t="s">
        <v>345</v>
      </c>
      <c r="C46" s="38"/>
      <c r="D46" s="57"/>
      <c r="E46" s="26"/>
      <c r="F46" s="28"/>
    </row>
    <row r="47" spans="1:6" ht="14.25">
      <c r="A47" s="76" t="s">
        <v>54</v>
      </c>
      <c r="B47" s="54" t="s">
        <v>55</v>
      </c>
      <c r="C47" s="52" t="s">
        <v>56</v>
      </c>
      <c r="D47" s="55">
        <v>2134.7</v>
      </c>
      <c r="E47" s="34">
        <v>533.7</v>
      </c>
      <c r="F47" s="22">
        <f>E47/D47*100</f>
        <v>25.00117112474821</v>
      </c>
    </row>
    <row r="48" spans="1:6" ht="14.25">
      <c r="A48" s="78"/>
      <c r="B48" s="56" t="s">
        <v>331</v>
      </c>
      <c r="C48" s="38"/>
      <c r="D48" s="57"/>
      <c r="E48" s="49"/>
      <c r="F48" s="28"/>
    </row>
    <row r="49" spans="1:6" ht="14.25">
      <c r="A49" s="77"/>
      <c r="B49" s="56" t="s">
        <v>332</v>
      </c>
      <c r="C49" s="44"/>
      <c r="D49" s="59"/>
      <c r="E49" s="53"/>
      <c r="F49" s="28"/>
    </row>
    <row r="50" spans="1:6" ht="14.25">
      <c r="A50" s="73" t="s">
        <v>57</v>
      </c>
      <c r="B50" s="54" t="s">
        <v>55</v>
      </c>
      <c r="C50" s="52" t="s">
        <v>58</v>
      </c>
      <c r="D50" s="709">
        <v>5</v>
      </c>
      <c r="E50" s="711">
        <v>0</v>
      </c>
      <c r="F50" s="22">
        <f>E50/D50*100</f>
        <v>0</v>
      </c>
    </row>
    <row r="51" spans="1:6" ht="14.25">
      <c r="A51" s="74"/>
      <c r="B51" s="56" t="s">
        <v>333</v>
      </c>
      <c r="C51" s="38"/>
      <c r="D51" s="57"/>
      <c r="E51" s="26"/>
      <c r="F51" s="28"/>
    </row>
    <row r="52" spans="1:6" ht="14.25">
      <c r="A52" s="74"/>
      <c r="B52" s="56" t="s">
        <v>386</v>
      </c>
      <c r="C52" s="38"/>
      <c r="D52" s="59"/>
      <c r="E52" s="31"/>
      <c r="F52" s="28"/>
    </row>
    <row r="53" spans="1:6" ht="14.25">
      <c r="A53" s="73" t="s">
        <v>59</v>
      </c>
      <c r="B53" s="54" t="s">
        <v>61</v>
      </c>
      <c r="C53" s="52" t="s">
        <v>60</v>
      </c>
      <c r="D53" s="55">
        <f>SUM(D56:D58)</f>
        <v>6781.3</v>
      </c>
      <c r="E53" s="29">
        <f>SUM(E56:E58)</f>
        <v>1695.3000000000002</v>
      </c>
      <c r="F53" s="22">
        <f>E53/D53*100</f>
        <v>24.999631339123766</v>
      </c>
    </row>
    <row r="54" spans="1:6" ht="14.25">
      <c r="A54" s="74"/>
      <c r="B54" s="56" t="s">
        <v>385</v>
      </c>
      <c r="C54" s="38"/>
      <c r="D54" s="57"/>
      <c r="E54" s="27"/>
      <c r="F54" s="28"/>
    </row>
    <row r="55" spans="1:6" ht="14.25">
      <c r="A55" s="75"/>
      <c r="B55" s="58" t="s">
        <v>62</v>
      </c>
      <c r="C55" s="44"/>
      <c r="D55" s="59"/>
      <c r="E55" s="32"/>
      <c r="F55" s="28"/>
    </row>
    <row r="56" spans="1:6" ht="14.25">
      <c r="A56" s="76" t="s">
        <v>63</v>
      </c>
      <c r="B56" s="54" t="s">
        <v>55</v>
      </c>
      <c r="C56" s="52" t="s">
        <v>64</v>
      </c>
      <c r="D56" s="55">
        <v>5590.8</v>
      </c>
      <c r="E56" s="29">
        <v>1397.7</v>
      </c>
      <c r="F56" s="22">
        <f>E56/D56*100</f>
        <v>25</v>
      </c>
    </row>
    <row r="57" spans="1:6" ht="14.25">
      <c r="A57" s="77"/>
      <c r="B57" s="58" t="s">
        <v>67</v>
      </c>
      <c r="C57" s="44"/>
      <c r="D57" s="59"/>
      <c r="E57" s="32"/>
      <c r="F57" s="28"/>
    </row>
    <row r="58" spans="1:6" ht="14.25">
      <c r="A58" s="78" t="s">
        <v>68</v>
      </c>
      <c r="B58" s="51" t="s">
        <v>69</v>
      </c>
      <c r="C58" s="52" t="s">
        <v>70</v>
      </c>
      <c r="D58" s="57">
        <v>1190.5</v>
      </c>
      <c r="E58" s="27">
        <v>297.6</v>
      </c>
      <c r="F58" s="22">
        <f>E58/D58*100</f>
        <v>24.997900041999163</v>
      </c>
    </row>
    <row r="59" spans="1:6" ht="14.25">
      <c r="A59" s="50"/>
      <c r="B59" s="51" t="s">
        <v>62</v>
      </c>
      <c r="C59" s="44"/>
      <c r="D59" s="57"/>
      <c r="E59" s="27"/>
      <c r="F59" s="13"/>
    </row>
    <row r="60" spans="1:6" ht="12.75">
      <c r="A60" s="45"/>
      <c r="B60" s="60" t="s">
        <v>6</v>
      </c>
      <c r="C60" s="60"/>
      <c r="D60" s="507">
        <f>D10+D38</f>
        <v>74000</v>
      </c>
      <c r="E60" s="10">
        <f>E10+E38</f>
        <v>14601.699999999999</v>
      </c>
      <c r="F60" s="13">
        <f>E60/D60*100</f>
        <v>19.732027027027023</v>
      </c>
    </row>
    <row r="61" spans="1:6" ht="12.75">
      <c r="A61" s="806"/>
      <c r="B61" s="807"/>
      <c r="C61" s="807"/>
      <c r="D61" s="771"/>
      <c r="E61" s="808"/>
      <c r="F61" s="808"/>
    </row>
    <row r="63" spans="2:6" ht="15.75">
      <c r="B63" s="79" t="s">
        <v>71</v>
      </c>
      <c r="C63" s="79"/>
      <c r="D63" s="79" t="s">
        <v>72</v>
      </c>
      <c r="E63" s="79"/>
      <c r="F63" s="79"/>
    </row>
  </sheetData>
  <sheetProtection/>
  <mergeCells count="5">
    <mergeCell ref="D1:F1"/>
    <mergeCell ref="D2:F2"/>
    <mergeCell ref="D3:F3"/>
    <mergeCell ref="A5:F5"/>
    <mergeCell ref="B6:E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9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6.625" style="0" customWidth="1"/>
    <col min="2" max="2" width="70.00390625" style="0" customWidth="1"/>
    <col min="3" max="3" width="10.375" style="0" hidden="1" customWidth="1"/>
    <col min="4" max="4" width="0" style="0" hidden="1" customWidth="1"/>
    <col min="5" max="5" width="5.375" style="0" customWidth="1"/>
    <col min="6" max="6" width="6.75390625" style="0" customWidth="1"/>
    <col min="7" max="7" width="7.75390625" style="0" customWidth="1"/>
    <col min="8" max="8" width="7.375" style="0" customWidth="1"/>
    <col min="9" max="9" width="7.125" style="0" customWidth="1"/>
    <col min="10" max="10" width="9.00390625" style="0" customWidth="1"/>
    <col min="11" max="11" width="10.75390625" style="0" bestFit="1" customWidth="1"/>
    <col min="12" max="12" width="10.375" style="0" customWidth="1"/>
  </cols>
  <sheetData>
    <row r="1" spans="1:12" ht="14.25">
      <c r="A1" s="80"/>
      <c r="B1" s="80"/>
      <c r="C1" s="80"/>
      <c r="D1" s="80"/>
      <c r="E1" s="80"/>
      <c r="F1" s="80"/>
      <c r="G1" s="80"/>
      <c r="H1" s="80"/>
      <c r="I1" s="823" t="s">
        <v>73</v>
      </c>
      <c r="J1" s="823"/>
      <c r="K1" s="823"/>
      <c r="L1" s="823"/>
    </row>
    <row r="2" spans="1:12" ht="14.25">
      <c r="A2" s="80"/>
      <c r="B2" s="80"/>
      <c r="C2" s="80"/>
      <c r="D2" s="80"/>
      <c r="E2" s="80"/>
      <c r="F2" s="80"/>
      <c r="G2" s="80"/>
      <c r="H2" s="80"/>
      <c r="I2" s="823" t="s">
        <v>74</v>
      </c>
      <c r="J2" s="823"/>
      <c r="K2" s="823"/>
      <c r="L2" s="823"/>
    </row>
    <row r="3" spans="1:12" ht="14.25">
      <c r="A3" s="80"/>
      <c r="B3" s="80"/>
      <c r="C3" s="80"/>
      <c r="D3" s="80"/>
      <c r="E3" s="80"/>
      <c r="F3" s="80"/>
      <c r="G3" s="80"/>
      <c r="H3" s="80"/>
      <c r="I3" s="823" t="s">
        <v>379</v>
      </c>
      <c r="J3" s="823"/>
      <c r="K3" s="823"/>
      <c r="L3" s="823"/>
    </row>
    <row r="4" spans="1:12" ht="14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5.75">
      <c r="A5" s="827" t="s">
        <v>392</v>
      </c>
      <c r="B5" s="828"/>
      <c r="C5" s="828"/>
      <c r="D5" s="828"/>
      <c r="E5" s="828"/>
      <c r="F5" s="828"/>
      <c r="G5" s="828"/>
      <c r="H5" s="828"/>
      <c r="I5" s="828"/>
      <c r="J5" s="828"/>
      <c r="K5" s="828"/>
      <c r="L5" s="828"/>
    </row>
    <row r="6" spans="1:12" ht="15" thickBot="1">
      <c r="A6" s="829"/>
      <c r="B6" s="829"/>
      <c r="C6" s="829"/>
      <c r="D6" s="829"/>
      <c r="E6" s="829"/>
      <c r="F6" s="829"/>
      <c r="G6" s="829"/>
      <c r="H6" s="829"/>
      <c r="I6" s="829"/>
      <c r="J6" s="829"/>
      <c r="K6" s="829"/>
      <c r="L6" s="829"/>
    </row>
    <row r="7" spans="1:12" ht="13.5" thickBot="1">
      <c r="A7" s="89" t="s">
        <v>75</v>
      </c>
      <c r="B7" s="82" t="s">
        <v>76</v>
      </c>
      <c r="C7" s="83" t="s">
        <v>77</v>
      </c>
      <c r="D7" s="83" t="s">
        <v>78</v>
      </c>
      <c r="E7" s="84" t="s">
        <v>79</v>
      </c>
      <c r="F7" s="85" t="s">
        <v>80</v>
      </c>
      <c r="G7" s="86" t="s">
        <v>79</v>
      </c>
      <c r="H7" s="85" t="s">
        <v>80</v>
      </c>
      <c r="I7" s="86" t="s">
        <v>80</v>
      </c>
      <c r="J7" s="88" t="s">
        <v>77</v>
      </c>
      <c r="K7" s="537" t="s">
        <v>393</v>
      </c>
      <c r="L7" s="89" t="s">
        <v>4</v>
      </c>
    </row>
    <row r="8" spans="1:12" ht="13.5" thickBot="1">
      <c r="A8" s="96"/>
      <c r="B8" s="91"/>
      <c r="C8" s="92"/>
      <c r="D8" s="92"/>
      <c r="E8" s="93"/>
      <c r="F8" s="94"/>
      <c r="G8" s="95" t="s">
        <v>81</v>
      </c>
      <c r="H8" s="94" t="s">
        <v>82</v>
      </c>
      <c r="I8" s="95" t="s">
        <v>394</v>
      </c>
      <c r="J8" s="822">
        <v>2013</v>
      </c>
      <c r="K8" s="539">
        <v>41364</v>
      </c>
      <c r="L8" s="96"/>
    </row>
    <row r="9" spans="1:12" ht="13.5" thickBot="1">
      <c r="A9" s="817" t="s">
        <v>426</v>
      </c>
      <c r="B9" s="98"/>
      <c r="C9" s="99">
        <v>2009</v>
      </c>
      <c r="D9" s="99" t="s">
        <v>83</v>
      </c>
      <c r="E9" s="100" t="s">
        <v>84</v>
      </c>
      <c r="F9" s="101" t="s">
        <v>85</v>
      </c>
      <c r="G9" s="102" t="s">
        <v>86</v>
      </c>
      <c r="H9" s="810" t="s">
        <v>22</v>
      </c>
      <c r="I9" s="102" t="s">
        <v>86</v>
      </c>
      <c r="J9" s="538" t="s">
        <v>380</v>
      </c>
      <c r="K9" s="820" t="s">
        <v>255</v>
      </c>
      <c r="L9" s="818" t="s">
        <v>87</v>
      </c>
    </row>
    <row r="10" spans="1:12" ht="13.5" thickBot="1">
      <c r="A10" s="103"/>
      <c r="B10" s="81" t="s">
        <v>427</v>
      </c>
      <c r="C10" s="104"/>
      <c r="D10" s="105"/>
      <c r="E10" s="106"/>
      <c r="F10" s="107"/>
      <c r="G10" s="86"/>
      <c r="H10" s="87"/>
      <c r="I10" s="84"/>
      <c r="J10" s="108">
        <f>J12+J70+J79+J80+J122+J137+J148+J164+J173</f>
        <v>74500</v>
      </c>
      <c r="K10" s="819">
        <f>K12+K70+K79+K80+K122+K137+K148+K164+K173</f>
        <v>12872.3</v>
      </c>
      <c r="L10" s="579">
        <f>K10/J10*100</f>
        <v>17.27825503355705</v>
      </c>
    </row>
    <row r="11" spans="1:12" ht="13.5" thickBot="1">
      <c r="A11" s="103"/>
      <c r="B11" s="81" t="s">
        <v>252</v>
      </c>
      <c r="C11" s="105"/>
      <c r="D11" s="105"/>
      <c r="E11" s="106"/>
      <c r="F11" s="107"/>
      <c r="G11" s="109"/>
      <c r="H11" s="510"/>
      <c r="I11" s="84"/>
      <c r="J11" s="108">
        <f>J13+J18+J33-J52</f>
        <v>12703.1</v>
      </c>
      <c r="K11" s="821">
        <f>K13+K18+K33</f>
        <v>2264.1</v>
      </c>
      <c r="L11" s="579">
        <f>K11/J11*100</f>
        <v>17.823208508159425</v>
      </c>
    </row>
    <row r="12" spans="1:12" ht="12.75">
      <c r="A12" s="110" t="s">
        <v>7</v>
      </c>
      <c r="B12" s="81" t="s">
        <v>88</v>
      </c>
      <c r="C12" s="111" t="e">
        <f>C18+C33+#REF!+#REF!+C65</f>
        <v>#REF!</v>
      </c>
      <c r="D12" s="105" t="e">
        <f>D18+D33+#REF!+#REF!+D65</f>
        <v>#REF!</v>
      </c>
      <c r="E12" s="112" t="s">
        <v>89</v>
      </c>
      <c r="F12" s="113" t="s">
        <v>352</v>
      </c>
      <c r="G12" s="114"/>
      <c r="H12" s="115"/>
      <c r="I12" s="116"/>
      <c r="J12" s="117">
        <f>J13+J18+J33+J58+J61</f>
        <v>13699.6</v>
      </c>
      <c r="K12" s="117">
        <f>K13+K18+K33+K61</f>
        <v>2564.1</v>
      </c>
      <c r="L12" s="117">
        <f>K12/J12*100</f>
        <v>18.7166048643756</v>
      </c>
    </row>
    <row r="13" spans="1:12" ht="12.75">
      <c r="A13" s="118" t="s">
        <v>9</v>
      </c>
      <c r="B13" s="119" t="s">
        <v>90</v>
      </c>
      <c r="C13" s="120"/>
      <c r="D13" s="120"/>
      <c r="E13" s="121">
        <v>887</v>
      </c>
      <c r="F13" s="122" t="s">
        <v>91</v>
      </c>
      <c r="G13" s="123"/>
      <c r="H13" s="455"/>
      <c r="I13" s="125"/>
      <c r="J13" s="126">
        <f>J15</f>
        <v>989.4</v>
      </c>
      <c r="K13" s="127">
        <f>K15</f>
        <v>206.8</v>
      </c>
      <c r="L13" s="214">
        <f aca="true" t="shared" si="0" ref="L13:L69">K13/J13*100</f>
        <v>20.901556498888215</v>
      </c>
    </row>
    <row r="14" spans="1:12" ht="12.75">
      <c r="A14" s="128"/>
      <c r="B14" s="90" t="s">
        <v>395</v>
      </c>
      <c r="C14" s="129"/>
      <c r="D14" s="129"/>
      <c r="E14" s="130"/>
      <c r="F14" s="131"/>
      <c r="G14" s="132"/>
      <c r="H14" s="463"/>
      <c r="I14" s="134"/>
      <c r="J14" s="135"/>
      <c r="K14" s="136"/>
      <c r="L14" s="250"/>
    </row>
    <row r="15" spans="1:12" ht="13.5" thickBot="1">
      <c r="A15" s="137" t="s">
        <v>12</v>
      </c>
      <c r="B15" s="138" t="s">
        <v>92</v>
      </c>
      <c r="C15" s="139"/>
      <c r="D15" s="140"/>
      <c r="E15" s="141">
        <v>887</v>
      </c>
      <c r="F15" s="142" t="s">
        <v>91</v>
      </c>
      <c r="G15" s="143" t="s">
        <v>93</v>
      </c>
      <c r="H15" s="469"/>
      <c r="I15" s="143"/>
      <c r="J15" s="144">
        <f>SUM(J16:J17)</f>
        <v>989.4</v>
      </c>
      <c r="K15" s="145">
        <f>SUM(K16:K17)</f>
        <v>206.8</v>
      </c>
      <c r="L15" s="135">
        <f t="shared" si="0"/>
        <v>20.901556498888215</v>
      </c>
    </row>
    <row r="16" spans="1:12" ht="13.5" thickBot="1">
      <c r="A16" s="146" t="s">
        <v>15</v>
      </c>
      <c r="B16" s="138" t="s">
        <v>94</v>
      </c>
      <c r="C16" s="139"/>
      <c r="D16" s="140"/>
      <c r="E16" s="147" t="s">
        <v>95</v>
      </c>
      <c r="F16" s="148" t="s">
        <v>91</v>
      </c>
      <c r="G16" s="149" t="s">
        <v>93</v>
      </c>
      <c r="H16" s="468" t="s">
        <v>353</v>
      </c>
      <c r="I16" s="149" t="s">
        <v>97</v>
      </c>
      <c r="J16" s="144">
        <v>793.8</v>
      </c>
      <c r="K16" s="150">
        <v>152.3</v>
      </c>
      <c r="L16" s="117">
        <f t="shared" si="0"/>
        <v>19.18619299571681</v>
      </c>
    </row>
    <row r="17" spans="1:12" ht="13.5" thickBot="1">
      <c r="A17" s="151" t="s">
        <v>19</v>
      </c>
      <c r="B17" s="90" t="s">
        <v>98</v>
      </c>
      <c r="C17" s="152"/>
      <c r="D17" s="129"/>
      <c r="E17" s="153" t="s">
        <v>95</v>
      </c>
      <c r="F17" s="133" t="s">
        <v>91</v>
      </c>
      <c r="G17" s="134" t="s">
        <v>93</v>
      </c>
      <c r="H17" s="463" t="s">
        <v>353</v>
      </c>
      <c r="I17" s="134" t="s">
        <v>99</v>
      </c>
      <c r="J17" s="135">
        <v>195.6</v>
      </c>
      <c r="K17" s="150">
        <v>54.5</v>
      </c>
      <c r="L17" s="117">
        <f t="shared" si="0"/>
        <v>27.86298568507157</v>
      </c>
    </row>
    <row r="18" spans="1:12" ht="12.75">
      <c r="A18" s="154" t="s">
        <v>28</v>
      </c>
      <c r="B18" s="81" t="s">
        <v>100</v>
      </c>
      <c r="C18" s="111">
        <v>3346.5</v>
      </c>
      <c r="D18" s="105">
        <f>SUM(D23:D31)</f>
        <v>-1.9000000000000001</v>
      </c>
      <c r="E18" s="155" t="s">
        <v>95</v>
      </c>
      <c r="F18" s="115"/>
      <c r="G18" s="116"/>
      <c r="H18" s="115"/>
      <c r="I18" s="116"/>
      <c r="J18" s="156">
        <f>J21+J26+J28</f>
        <v>3059.6</v>
      </c>
      <c r="K18" s="157">
        <f>K21+K26+K28</f>
        <v>630.7</v>
      </c>
      <c r="L18" s="225">
        <f t="shared" si="0"/>
        <v>20.613805726238727</v>
      </c>
    </row>
    <row r="19" spans="1:12" ht="12.75">
      <c r="A19" s="158"/>
      <c r="B19" s="90" t="s">
        <v>397</v>
      </c>
      <c r="C19" s="152"/>
      <c r="D19" s="129"/>
      <c r="E19" s="153"/>
      <c r="F19" s="133"/>
      <c r="G19" s="134"/>
      <c r="H19" s="133"/>
      <c r="I19" s="134"/>
      <c r="J19" s="159"/>
      <c r="K19" s="160"/>
      <c r="L19" s="218"/>
    </row>
    <row r="20" spans="1:12" ht="12.75">
      <c r="A20" s="161"/>
      <c r="B20" s="90" t="s">
        <v>396</v>
      </c>
      <c r="C20" s="152"/>
      <c r="D20" s="129"/>
      <c r="E20" s="153"/>
      <c r="F20" s="133"/>
      <c r="G20" s="134"/>
      <c r="H20" s="133"/>
      <c r="I20" s="134"/>
      <c r="J20" s="159"/>
      <c r="K20" s="160"/>
      <c r="L20" s="250"/>
    </row>
    <row r="21" spans="1:12" ht="12.75">
      <c r="A21" s="118" t="s">
        <v>101</v>
      </c>
      <c r="B21" s="119" t="s">
        <v>322</v>
      </c>
      <c r="C21" s="120"/>
      <c r="D21" s="120"/>
      <c r="E21" s="162" t="s">
        <v>95</v>
      </c>
      <c r="F21" s="124" t="s">
        <v>102</v>
      </c>
      <c r="G21" s="125" t="s">
        <v>103</v>
      </c>
      <c r="H21" s="455"/>
      <c r="I21" s="125"/>
      <c r="J21" s="163">
        <f>SUM(J23:J25)</f>
        <v>837.6</v>
      </c>
      <c r="K21" s="164">
        <f>SUM(K23:K25)</f>
        <v>206.5</v>
      </c>
      <c r="L21" s="214">
        <f t="shared" si="0"/>
        <v>24.653772683858644</v>
      </c>
    </row>
    <row r="22" spans="1:12" ht="12.75">
      <c r="A22" s="165"/>
      <c r="B22" s="166" t="s">
        <v>105</v>
      </c>
      <c r="C22" s="167"/>
      <c r="D22" s="167"/>
      <c r="E22" s="168"/>
      <c r="F22" s="169"/>
      <c r="G22" s="170"/>
      <c r="H22" s="456"/>
      <c r="I22" s="170"/>
      <c r="J22" s="171"/>
      <c r="K22" s="172"/>
      <c r="L22" s="250"/>
    </row>
    <row r="23" spans="1:12" ht="12.75">
      <c r="A23" s="173" t="s">
        <v>104</v>
      </c>
      <c r="B23" s="90" t="s">
        <v>323</v>
      </c>
      <c r="C23" s="129">
        <v>2425.8</v>
      </c>
      <c r="D23" s="129">
        <v>-0.9</v>
      </c>
      <c r="E23" s="153" t="s">
        <v>95</v>
      </c>
      <c r="F23" s="133" t="s">
        <v>102</v>
      </c>
      <c r="G23" s="134" t="s">
        <v>103</v>
      </c>
      <c r="H23" s="463" t="s">
        <v>353</v>
      </c>
      <c r="I23" s="134" t="s">
        <v>97</v>
      </c>
      <c r="J23" s="159">
        <v>657.7</v>
      </c>
      <c r="K23" s="160">
        <v>149.6</v>
      </c>
      <c r="L23" s="214">
        <f t="shared" si="0"/>
        <v>22.745932796107645</v>
      </c>
    </row>
    <row r="24" spans="1:12" ht="12.75">
      <c r="A24" s="173"/>
      <c r="B24" s="166" t="s">
        <v>105</v>
      </c>
      <c r="C24" s="167"/>
      <c r="D24" s="167"/>
      <c r="E24" s="168"/>
      <c r="F24" s="169"/>
      <c r="G24" s="170"/>
      <c r="H24" s="456"/>
      <c r="I24" s="170"/>
      <c r="J24" s="171"/>
      <c r="K24" s="172"/>
      <c r="L24" s="250"/>
    </row>
    <row r="25" spans="1:12" ht="12.75">
      <c r="A25" s="525" t="s">
        <v>106</v>
      </c>
      <c r="B25" s="90" t="s">
        <v>98</v>
      </c>
      <c r="C25" s="129"/>
      <c r="D25" s="129"/>
      <c r="E25" s="153" t="s">
        <v>95</v>
      </c>
      <c r="F25" s="133" t="s">
        <v>102</v>
      </c>
      <c r="G25" s="134" t="s">
        <v>103</v>
      </c>
      <c r="H25" s="463" t="s">
        <v>353</v>
      </c>
      <c r="I25" s="134" t="s">
        <v>99</v>
      </c>
      <c r="J25" s="159">
        <v>179.9</v>
      </c>
      <c r="K25" s="160">
        <v>56.9</v>
      </c>
      <c r="L25" s="301">
        <f t="shared" si="0"/>
        <v>31.628682601445245</v>
      </c>
    </row>
    <row r="26" spans="1:12" ht="12.75">
      <c r="A26" s="809" t="s">
        <v>107</v>
      </c>
      <c r="B26" s="411" t="s">
        <v>399</v>
      </c>
      <c r="C26" s="120">
        <v>185.2</v>
      </c>
      <c r="D26" s="120">
        <v>0.1</v>
      </c>
      <c r="E26" s="162" t="s">
        <v>95</v>
      </c>
      <c r="F26" s="124" t="s">
        <v>102</v>
      </c>
      <c r="G26" s="125" t="s">
        <v>108</v>
      </c>
      <c r="H26" s="455" t="s">
        <v>354</v>
      </c>
      <c r="I26" s="125" t="s">
        <v>109</v>
      </c>
      <c r="J26" s="163">
        <v>220.4</v>
      </c>
      <c r="K26" s="164">
        <v>37.7</v>
      </c>
      <c r="L26" s="214">
        <f t="shared" si="0"/>
        <v>17.105263157894736</v>
      </c>
    </row>
    <row r="27" spans="1:12" ht="12.75">
      <c r="A27" s="165"/>
      <c r="B27" s="696" t="s">
        <v>398</v>
      </c>
      <c r="C27" s="167"/>
      <c r="D27" s="167"/>
      <c r="E27" s="168" t="s">
        <v>43</v>
      </c>
      <c r="F27" s="169"/>
      <c r="G27" s="170"/>
      <c r="H27" s="456" t="s">
        <v>355</v>
      </c>
      <c r="I27" s="170"/>
      <c r="J27" s="171"/>
      <c r="K27" s="172"/>
      <c r="L27" s="250"/>
    </row>
    <row r="28" spans="1:12" ht="12.75">
      <c r="A28" s="174" t="s">
        <v>110</v>
      </c>
      <c r="B28" s="166" t="s">
        <v>111</v>
      </c>
      <c r="C28" s="167"/>
      <c r="D28" s="167"/>
      <c r="E28" s="168" t="s">
        <v>95</v>
      </c>
      <c r="F28" s="169" t="s">
        <v>102</v>
      </c>
      <c r="G28" s="170" t="s">
        <v>112</v>
      </c>
      <c r="H28" s="456"/>
      <c r="I28" s="170"/>
      <c r="J28" s="171">
        <f>SUM(J29:J32)</f>
        <v>2001.6</v>
      </c>
      <c r="K28" s="172">
        <f>SUM(K29:K31)</f>
        <v>386.5</v>
      </c>
      <c r="L28" s="301">
        <f t="shared" si="0"/>
        <v>19.30955235811351</v>
      </c>
    </row>
    <row r="29" spans="1:12" ht="12.75">
      <c r="A29" s="175" t="s">
        <v>113</v>
      </c>
      <c r="B29" s="138" t="s">
        <v>94</v>
      </c>
      <c r="C29" s="167"/>
      <c r="D29" s="167"/>
      <c r="E29" s="168" t="s">
        <v>95</v>
      </c>
      <c r="F29" s="169" t="s">
        <v>102</v>
      </c>
      <c r="G29" s="170" t="s">
        <v>112</v>
      </c>
      <c r="H29" s="456" t="s">
        <v>353</v>
      </c>
      <c r="I29" s="170" t="s">
        <v>97</v>
      </c>
      <c r="J29" s="171">
        <v>1541.6</v>
      </c>
      <c r="K29" s="172">
        <v>295.8</v>
      </c>
      <c r="L29" s="301">
        <f t="shared" si="0"/>
        <v>19.187856772184745</v>
      </c>
    </row>
    <row r="30" spans="1:12" ht="12.75">
      <c r="A30" s="165" t="s">
        <v>276</v>
      </c>
      <c r="B30" s="90" t="s">
        <v>98</v>
      </c>
      <c r="C30" s="176">
        <v>672.8</v>
      </c>
      <c r="D30" s="167">
        <v>-1.9</v>
      </c>
      <c r="E30" s="168" t="s">
        <v>95</v>
      </c>
      <c r="F30" s="169" t="s">
        <v>102</v>
      </c>
      <c r="G30" s="170" t="s">
        <v>112</v>
      </c>
      <c r="H30" s="456" t="s">
        <v>353</v>
      </c>
      <c r="I30" s="170" t="s">
        <v>99</v>
      </c>
      <c r="J30" s="171">
        <v>459</v>
      </c>
      <c r="K30" s="172">
        <v>90.7</v>
      </c>
      <c r="L30" s="301">
        <f t="shared" si="0"/>
        <v>19.760348583877995</v>
      </c>
    </row>
    <row r="31" spans="1:12" ht="12.75">
      <c r="A31" s="177" t="s">
        <v>277</v>
      </c>
      <c r="B31" s="119" t="s">
        <v>114</v>
      </c>
      <c r="C31" s="179">
        <v>0</v>
      </c>
      <c r="D31" s="120">
        <v>0.8</v>
      </c>
      <c r="E31" s="147" t="s">
        <v>95</v>
      </c>
      <c r="F31" s="148" t="s">
        <v>102</v>
      </c>
      <c r="G31" s="149" t="s">
        <v>112</v>
      </c>
      <c r="H31" s="468" t="s">
        <v>356</v>
      </c>
      <c r="I31" s="149" t="s">
        <v>115</v>
      </c>
      <c r="J31" s="206">
        <v>0</v>
      </c>
      <c r="K31" s="207">
        <v>0</v>
      </c>
      <c r="L31" s="301">
        <v>0</v>
      </c>
    </row>
    <row r="32" spans="1:12" ht="13.5" thickBot="1">
      <c r="A32" s="19" t="s">
        <v>278</v>
      </c>
      <c r="B32" s="526" t="s">
        <v>145</v>
      </c>
      <c r="C32" s="188"/>
      <c r="D32" s="188"/>
      <c r="E32" s="189" t="s">
        <v>95</v>
      </c>
      <c r="F32" s="190" t="s">
        <v>102</v>
      </c>
      <c r="G32" s="191" t="s">
        <v>112</v>
      </c>
      <c r="H32" s="466" t="s">
        <v>262</v>
      </c>
      <c r="I32" s="191" t="s">
        <v>146</v>
      </c>
      <c r="J32" s="192">
        <v>1</v>
      </c>
      <c r="K32" s="192">
        <v>0</v>
      </c>
      <c r="L32" s="249"/>
    </row>
    <row r="33" spans="1:12" ht="12.75">
      <c r="A33" s="106" t="s">
        <v>32</v>
      </c>
      <c r="B33" s="105" t="s">
        <v>116</v>
      </c>
      <c r="C33" s="105">
        <f>SUM(C41:C57)</f>
        <v>7817.5</v>
      </c>
      <c r="D33" s="105">
        <f>SUM(D41:D57)</f>
        <v>173.5</v>
      </c>
      <c r="E33" s="155" t="s">
        <v>117</v>
      </c>
      <c r="F33" s="115" t="s">
        <v>118</v>
      </c>
      <c r="G33" s="116"/>
      <c r="H33" s="465"/>
      <c r="I33" s="116"/>
      <c r="J33" s="157">
        <f>J36+J39+J52</f>
        <v>8659.1</v>
      </c>
      <c r="K33" s="184">
        <f>K36+K39</f>
        <v>1426.6</v>
      </c>
      <c r="L33" s="225">
        <f t="shared" si="0"/>
        <v>16.475153306925662</v>
      </c>
    </row>
    <row r="34" spans="1:12" ht="12.75">
      <c r="A34" s="185"/>
      <c r="B34" s="129" t="s">
        <v>119</v>
      </c>
      <c r="C34" s="129"/>
      <c r="D34" s="129"/>
      <c r="E34" s="153"/>
      <c r="F34" s="133"/>
      <c r="G34" s="134"/>
      <c r="H34" s="463"/>
      <c r="I34" s="134"/>
      <c r="J34" s="160"/>
      <c r="K34" s="186"/>
      <c r="L34" s="218"/>
    </row>
    <row r="35" spans="1:12" ht="13.5" thickBot="1">
      <c r="A35" s="187"/>
      <c r="B35" s="188" t="s">
        <v>120</v>
      </c>
      <c r="C35" s="188"/>
      <c r="D35" s="188"/>
      <c r="E35" s="189"/>
      <c r="F35" s="190"/>
      <c r="G35" s="191"/>
      <c r="H35" s="466"/>
      <c r="I35" s="191"/>
      <c r="J35" s="192"/>
      <c r="K35" s="193"/>
      <c r="L35" s="249"/>
    </row>
    <row r="36" spans="1:12" ht="13.5" thickBot="1">
      <c r="A36" s="100" t="s">
        <v>34</v>
      </c>
      <c r="B36" s="188" t="s">
        <v>71</v>
      </c>
      <c r="C36" s="188"/>
      <c r="D36" s="188"/>
      <c r="E36" s="189" t="s">
        <v>117</v>
      </c>
      <c r="F36" s="190" t="s">
        <v>118</v>
      </c>
      <c r="G36" s="191" t="s">
        <v>121</v>
      </c>
      <c r="H36" s="466" t="s">
        <v>353</v>
      </c>
      <c r="I36" s="191"/>
      <c r="J36" s="192">
        <f>SUM(J37:J38)</f>
        <v>989.4</v>
      </c>
      <c r="K36" s="194">
        <f>SUM(K37:K38)</f>
        <v>199.2</v>
      </c>
      <c r="L36" s="135">
        <f t="shared" si="0"/>
        <v>20.133414190418435</v>
      </c>
    </row>
    <row r="37" spans="1:12" ht="13.5" thickBot="1">
      <c r="A37" s="195" t="s">
        <v>122</v>
      </c>
      <c r="B37" s="196" t="s">
        <v>123</v>
      </c>
      <c r="C37" s="188"/>
      <c r="D37" s="188"/>
      <c r="E37" s="189" t="s">
        <v>117</v>
      </c>
      <c r="F37" s="190" t="s">
        <v>118</v>
      </c>
      <c r="G37" s="191" t="s">
        <v>121</v>
      </c>
      <c r="H37" s="466" t="s">
        <v>353</v>
      </c>
      <c r="I37" s="191" t="s">
        <v>97</v>
      </c>
      <c r="J37" s="192">
        <v>793.8</v>
      </c>
      <c r="K37" s="194">
        <v>146.9</v>
      </c>
      <c r="L37" s="117">
        <f t="shared" si="0"/>
        <v>18.50592088687327</v>
      </c>
    </row>
    <row r="38" spans="1:12" ht="13.5" thickBot="1">
      <c r="A38" s="197" t="s">
        <v>124</v>
      </c>
      <c r="B38" s="198" t="s">
        <v>98</v>
      </c>
      <c r="C38" s="104"/>
      <c r="D38" s="104"/>
      <c r="E38" s="199" t="s">
        <v>117</v>
      </c>
      <c r="F38" s="200" t="s">
        <v>118</v>
      </c>
      <c r="G38" s="201" t="s">
        <v>121</v>
      </c>
      <c r="H38" s="467" t="s">
        <v>353</v>
      </c>
      <c r="I38" s="201" t="s">
        <v>99</v>
      </c>
      <c r="J38" s="202">
        <v>195.6</v>
      </c>
      <c r="K38" s="203">
        <v>52.3</v>
      </c>
      <c r="L38" s="117">
        <f t="shared" si="0"/>
        <v>26.738241308793455</v>
      </c>
    </row>
    <row r="39" spans="1:12" ht="12.75">
      <c r="A39" s="110" t="s">
        <v>125</v>
      </c>
      <c r="B39" s="81" t="s">
        <v>126</v>
      </c>
      <c r="C39" s="105"/>
      <c r="D39" s="105"/>
      <c r="E39" s="155" t="s">
        <v>117</v>
      </c>
      <c r="F39" s="115" t="s">
        <v>118</v>
      </c>
      <c r="G39" s="116" t="s">
        <v>127</v>
      </c>
      <c r="H39" s="465"/>
      <c r="I39" s="116"/>
      <c r="J39" s="156">
        <f>SUM(J41:J51)</f>
        <v>7664.7</v>
      </c>
      <c r="K39" s="184">
        <f>SUM(K41:K51)</f>
        <v>1227.3999999999999</v>
      </c>
      <c r="L39" s="588">
        <f t="shared" si="0"/>
        <v>16.013673072657767</v>
      </c>
    </row>
    <row r="40" spans="1:12" ht="12.75">
      <c r="A40" s="173"/>
      <c r="B40" s="204" t="s">
        <v>128</v>
      </c>
      <c r="C40" s="129"/>
      <c r="D40" s="129"/>
      <c r="E40" s="153"/>
      <c r="F40" s="133"/>
      <c r="G40" s="134"/>
      <c r="H40" s="463"/>
      <c r="I40" s="134"/>
      <c r="J40" s="159"/>
      <c r="K40" s="186"/>
      <c r="L40" s="580"/>
    </row>
    <row r="41" spans="1:12" ht="12.75">
      <c r="A41" s="563" t="s">
        <v>129</v>
      </c>
      <c r="B41" s="138" t="s">
        <v>94</v>
      </c>
      <c r="C41" s="205">
        <v>4756</v>
      </c>
      <c r="D41" s="205">
        <v>200</v>
      </c>
      <c r="E41" s="147" t="s">
        <v>117</v>
      </c>
      <c r="F41" s="148" t="s">
        <v>118</v>
      </c>
      <c r="G41" s="149" t="s">
        <v>127</v>
      </c>
      <c r="H41" s="468" t="s">
        <v>353</v>
      </c>
      <c r="I41" s="149" t="s">
        <v>97</v>
      </c>
      <c r="J41" s="206">
        <v>4893.4</v>
      </c>
      <c r="K41" s="207">
        <v>730.5</v>
      </c>
      <c r="L41" s="582">
        <f>K41/J41*100</f>
        <v>14.928270732006377</v>
      </c>
    </row>
    <row r="42" spans="1:12" ht="12.75">
      <c r="A42" s="563" t="s">
        <v>130</v>
      </c>
      <c r="B42" s="208" t="s">
        <v>98</v>
      </c>
      <c r="C42" s="209">
        <v>1194</v>
      </c>
      <c r="D42" s="205">
        <v>-101</v>
      </c>
      <c r="E42" s="147" t="s">
        <v>117</v>
      </c>
      <c r="F42" s="148" t="s">
        <v>118</v>
      </c>
      <c r="G42" s="149" t="s">
        <v>127</v>
      </c>
      <c r="H42" s="468" t="s">
        <v>353</v>
      </c>
      <c r="I42" s="149" t="s">
        <v>99</v>
      </c>
      <c r="J42" s="206">
        <v>1456</v>
      </c>
      <c r="K42" s="207">
        <v>266.2</v>
      </c>
      <c r="L42" s="582">
        <f t="shared" si="0"/>
        <v>18.282967032967033</v>
      </c>
    </row>
    <row r="43" spans="1:12" ht="12.75">
      <c r="A43" s="563" t="s">
        <v>131</v>
      </c>
      <c r="B43" s="138" t="s">
        <v>132</v>
      </c>
      <c r="C43" s="139">
        <v>100</v>
      </c>
      <c r="D43" s="140">
        <v>-27</v>
      </c>
      <c r="E43" s="147" t="s">
        <v>117</v>
      </c>
      <c r="F43" s="148" t="s">
        <v>118</v>
      </c>
      <c r="G43" s="149" t="s">
        <v>127</v>
      </c>
      <c r="H43" s="468" t="s">
        <v>356</v>
      </c>
      <c r="I43" s="149" t="s">
        <v>133</v>
      </c>
      <c r="J43" s="210">
        <v>133</v>
      </c>
      <c r="K43" s="211">
        <v>14.2</v>
      </c>
      <c r="L43" s="301">
        <f t="shared" si="0"/>
        <v>10.676691729323307</v>
      </c>
    </row>
    <row r="44" spans="1:12" ht="12.75">
      <c r="A44" s="563" t="s">
        <v>134</v>
      </c>
      <c r="B44" s="138" t="s">
        <v>114</v>
      </c>
      <c r="C44" s="209">
        <v>89</v>
      </c>
      <c r="D44" s="205">
        <v>-3</v>
      </c>
      <c r="E44" s="147" t="s">
        <v>117</v>
      </c>
      <c r="F44" s="148" t="s">
        <v>118</v>
      </c>
      <c r="G44" s="149" t="s">
        <v>127</v>
      </c>
      <c r="H44" s="468" t="s">
        <v>356</v>
      </c>
      <c r="I44" s="149" t="s">
        <v>115</v>
      </c>
      <c r="J44" s="207">
        <v>30</v>
      </c>
      <c r="K44" s="212">
        <v>10.2</v>
      </c>
      <c r="L44" s="144">
        <v>0</v>
      </c>
    </row>
    <row r="45" spans="1:12" ht="13.5" thickBot="1">
      <c r="A45" s="564" t="s">
        <v>135</v>
      </c>
      <c r="B45" s="97" t="s">
        <v>136</v>
      </c>
      <c r="C45" s="213">
        <v>100</v>
      </c>
      <c r="D45" s="188">
        <v>-17</v>
      </c>
      <c r="E45" s="153" t="s">
        <v>117</v>
      </c>
      <c r="F45" s="133" t="s">
        <v>118</v>
      </c>
      <c r="G45" s="134" t="s">
        <v>127</v>
      </c>
      <c r="H45" s="463" t="s">
        <v>356</v>
      </c>
      <c r="I45" s="191" t="s">
        <v>137</v>
      </c>
      <c r="J45" s="192">
        <v>211</v>
      </c>
      <c r="K45" s="194">
        <v>21.6</v>
      </c>
      <c r="L45" s="135">
        <f t="shared" si="0"/>
        <v>10.23696682464455</v>
      </c>
    </row>
    <row r="46" spans="1:12" ht="13.5" thickBot="1">
      <c r="A46" s="564" t="s">
        <v>138</v>
      </c>
      <c r="B46" s="97" t="s">
        <v>139</v>
      </c>
      <c r="C46" s="213">
        <v>190</v>
      </c>
      <c r="D46" s="188">
        <v>-16</v>
      </c>
      <c r="E46" s="155" t="s">
        <v>117</v>
      </c>
      <c r="F46" s="115" t="s">
        <v>118</v>
      </c>
      <c r="G46" s="116" t="s">
        <v>127</v>
      </c>
      <c r="H46" s="465" t="s">
        <v>356</v>
      </c>
      <c r="I46" s="191" t="s">
        <v>140</v>
      </c>
      <c r="J46" s="192">
        <v>470</v>
      </c>
      <c r="K46" s="194">
        <v>65.1</v>
      </c>
      <c r="L46" s="117">
        <f t="shared" si="0"/>
        <v>13.851063829787233</v>
      </c>
    </row>
    <row r="47" spans="1:12" ht="13.5" thickBot="1">
      <c r="A47" s="564" t="s">
        <v>141</v>
      </c>
      <c r="B47" s="97" t="s">
        <v>142</v>
      </c>
      <c r="C47" s="213">
        <v>404</v>
      </c>
      <c r="D47" s="188">
        <v>59.5</v>
      </c>
      <c r="E47" s="155" t="s">
        <v>117</v>
      </c>
      <c r="F47" s="115" t="s">
        <v>118</v>
      </c>
      <c r="G47" s="116" t="s">
        <v>127</v>
      </c>
      <c r="H47" s="465" t="s">
        <v>356</v>
      </c>
      <c r="I47" s="191" t="s">
        <v>143</v>
      </c>
      <c r="J47" s="192">
        <v>297.7</v>
      </c>
      <c r="K47" s="194">
        <v>78.3</v>
      </c>
      <c r="L47" s="117">
        <f t="shared" si="0"/>
        <v>26.301645952300973</v>
      </c>
    </row>
    <row r="48" spans="1:12" ht="13.5" thickBot="1">
      <c r="A48" s="564" t="s">
        <v>144</v>
      </c>
      <c r="B48" s="97" t="s">
        <v>145</v>
      </c>
      <c r="C48" s="213">
        <v>200</v>
      </c>
      <c r="D48" s="188">
        <v>-118</v>
      </c>
      <c r="E48" s="155" t="s">
        <v>117</v>
      </c>
      <c r="F48" s="115" t="s">
        <v>118</v>
      </c>
      <c r="G48" s="116" t="s">
        <v>127</v>
      </c>
      <c r="H48" s="465" t="s">
        <v>356</v>
      </c>
      <c r="I48" s="191" t="s">
        <v>146</v>
      </c>
      <c r="J48" s="192">
        <v>22.6</v>
      </c>
      <c r="K48" s="194">
        <v>0</v>
      </c>
      <c r="L48" s="117">
        <f t="shared" si="0"/>
        <v>0</v>
      </c>
    </row>
    <row r="49" spans="1:12" ht="13.5" thickBot="1">
      <c r="A49" s="564" t="s">
        <v>147</v>
      </c>
      <c r="B49" s="97" t="s">
        <v>145</v>
      </c>
      <c r="C49" s="213">
        <v>200</v>
      </c>
      <c r="D49" s="188">
        <v>-118</v>
      </c>
      <c r="E49" s="155" t="s">
        <v>117</v>
      </c>
      <c r="F49" s="115" t="s">
        <v>118</v>
      </c>
      <c r="G49" s="116" t="s">
        <v>127</v>
      </c>
      <c r="H49" s="465" t="s">
        <v>357</v>
      </c>
      <c r="I49" s="191" t="s">
        <v>146</v>
      </c>
      <c r="J49" s="192">
        <v>1</v>
      </c>
      <c r="K49" s="194">
        <v>0</v>
      </c>
      <c r="L49" s="117">
        <f t="shared" si="0"/>
        <v>0</v>
      </c>
    </row>
    <row r="50" spans="1:12" ht="13.5" thickBot="1">
      <c r="A50" s="604" t="s">
        <v>150</v>
      </c>
      <c r="B50" s="97" t="s">
        <v>148</v>
      </c>
      <c r="C50" s="213">
        <v>250</v>
      </c>
      <c r="D50" s="188">
        <v>257</v>
      </c>
      <c r="E50" s="155" t="s">
        <v>117</v>
      </c>
      <c r="F50" s="115" t="s">
        <v>118</v>
      </c>
      <c r="G50" s="116" t="s">
        <v>127</v>
      </c>
      <c r="H50" s="465" t="s">
        <v>356</v>
      </c>
      <c r="I50" s="191" t="s">
        <v>149</v>
      </c>
      <c r="J50" s="192">
        <v>50</v>
      </c>
      <c r="K50" s="194">
        <v>0</v>
      </c>
      <c r="L50" s="117">
        <f t="shared" si="0"/>
        <v>0</v>
      </c>
    </row>
    <row r="51" spans="1:12" ht="13.5" thickBot="1">
      <c r="A51" s="252" t="s">
        <v>407</v>
      </c>
      <c r="B51" s="81" t="s">
        <v>151</v>
      </c>
      <c r="C51" s="111">
        <v>280</v>
      </c>
      <c r="D51" s="105">
        <v>57</v>
      </c>
      <c r="E51" s="155" t="s">
        <v>117</v>
      </c>
      <c r="F51" s="115" t="s">
        <v>118</v>
      </c>
      <c r="G51" s="116" t="s">
        <v>127</v>
      </c>
      <c r="H51" s="527" t="s">
        <v>356</v>
      </c>
      <c r="I51" s="116" t="s">
        <v>152</v>
      </c>
      <c r="J51" s="157">
        <v>100</v>
      </c>
      <c r="K51" s="238">
        <v>41.3</v>
      </c>
      <c r="L51" s="117">
        <f t="shared" si="0"/>
        <v>41.3</v>
      </c>
    </row>
    <row r="52" spans="1:12" ht="12.75">
      <c r="A52" s="530" t="s">
        <v>279</v>
      </c>
      <c r="B52" s="105" t="s">
        <v>153</v>
      </c>
      <c r="C52" s="105"/>
      <c r="D52" s="105"/>
      <c r="E52" s="112" t="s">
        <v>117</v>
      </c>
      <c r="F52" s="115" t="s">
        <v>118</v>
      </c>
      <c r="G52" s="116" t="s">
        <v>154</v>
      </c>
      <c r="H52" s="465"/>
      <c r="I52" s="116"/>
      <c r="J52" s="531">
        <f>J55</f>
        <v>5</v>
      </c>
      <c r="K52" s="286">
        <v>0</v>
      </c>
      <c r="L52" s="225">
        <f t="shared" si="0"/>
        <v>0</v>
      </c>
    </row>
    <row r="53" spans="1:12" ht="12.75">
      <c r="A53" s="215"/>
      <c r="B53" s="129" t="s">
        <v>155</v>
      </c>
      <c r="C53" s="120"/>
      <c r="D53" s="120"/>
      <c r="E53" s="132"/>
      <c r="F53" s="133"/>
      <c r="G53" s="134"/>
      <c r="H53" s="463"/>
      <c r="I53" s="134"/>
      <c r="J53" s="216"/>
      <c r="K53" s="217"/>
      <c r="L53" s="218"/>
    </row>
    <row r="54" spans="1:12" ht="12.75">
      <c r="A54" s="215"/>
      <c r="B54" s="129" t="s">
        <v>156</v>
      </c>
      <c r="C54" s="120"/>
      <c r="D54" s="120"/>
      <c r="E54" s="132"/>
      <c r="F54" s="133"/>
      <c r="G54" s="134"/>
      <c r="H54" s="463"/>
      <c r="I54" s="170"/>
      <c r="J54" s="219"/>
      <c r="K54" s="220"/>
      <c r="L54" s="250"/>
    </row>
    <row r="55" spans="1:12" ht="12.75">
      <c r="A55" s="221" t="s">
        <v>280</v>
      </c>
      <c r="B55" s="222" t="s">
        <v>157</v>
      </c>
      <c r="C55" s="120"/>
      <c r="D55" s="120"/>
      <c r="E55" s="121" t="s">
        <v>117</v>
      </c>
      <c r="F55" s="124" t="s">
        <v>118</v>
      </c>
      <c r="G55" s="125" t="s">
        <v>154</v>
      </c>
      <c r="H55" s="455" t="s">
        <v>158</v>
      </c>
      <c r="I55" s="134"/>
      <c r="J55" s="216">
        <f>J57</f>
        <v>5</v>
      </c>
      <c r="K55" s="160">
        <v>0</v>
      </c>
      <c r="L55" s="214">
        <f t="shared" si="0"/>
        <v>0</v>
      </c>
    </row>
    <row r="56" spans="1:12" ht="12.75">
      <c r="A56" s="215"/>
      <c r="B56" s="223" t="s">
        <v>159</v>
      </c>
      <c r="C56" s="120"/>
      <c r="D56" s="120"/>
      <c r="E56" s="130"/>
      <c r="F56" s="133"/>
      <c r="G56" s="134"/>
      <c r="H56" s="133"/>
      <c r="I56" s="134"/>
      <c r="J56" s="216"/>
      <c r="K56" s="160"/>
      <c r="L56" s="250"/>
    </row>
    <row r="57" spans="1:12" ht="13.5" thickBot="1">
      <c r="A57" s="532" t="s">
        <v>281</v>
      </c>
      <c r="B57" s="533" t="s">
        <v>145</v>
      </c>
      <c r="C57" s="178">
        <v>54.5</v>
      </c>
      <c r="D57" s="534"/>
      <c r="E57" s="535" t="s">
        <v>117</v>
      </c>
      <c r="F57" s="181" t="s">
        <v>118</v>
      </c>
      <c r="G57" s="182" t="s">
        <v>154</v>
      </c>
      <c r="H57" s="464" t="s">
        <v>158</v>
      </c>
      <c r="I57" s="182" t="s">
        <v>146</v>
      </c>
      <c r="J57" s="183">
        <v>5</v>
      </c>
      <c r="K57" s="536">
        <v>0</v>
      </c>
      <c r="L57" s="249">
        <f t="shared" si="0"/>
        <v>0</v>
      </c>
    </row>
    <row r="58" spans="1:12" ht="13.5" thickBot="1">
      <c r="A58" s="479" t="s">
        <v>36</v>
      </c>
      <c r="B58" s="228" t="s">
        <v>160</v>
      </c>
      <c r="C58" s="229"/>
      <c r="D58" s="229"/>
      <c r="E58" s="528" t="s">
        <v>117</v>
      </c>
      <c r="F58" s="529" t="s">
        <v>161</v>
      </c>
      <c r="G58" s="529"/>
      <c r="H58" s="528"/>
      <c r="I58" s="529"/>
      <c r="J58" s="231">
        <f>J59</f>
        <v>106.5</v>
      </c>
      <c r="K58" s="220">
        <v>0</v>
      </c>
      <c r="L58" s="707">
        <f t="shared" si="0"/>
        <v>0</v>
      </c>
    </row>
    <row r="59" spans="1:12" ht="13.5" thickBot="1">
      <c r="A59" s="227" t="s">
        <v>39</v>
      </c>
      <c r="B59" s="228" t="s">
        <v>162</v>
      </c>
      <c r="C59" s="229"/>
      <c r="D59" s="230"/>
      <c r="E59" s="168" t="s">
        <v>117</v>
      </c>
      <c r="F59" s="169" t="s">
        <v>161</v>
      </c>
      <c r="G59" s="170" t="s">
        <v>163</v>
      </c>
      <c r="H59" s="456" t="s">
        <v>264</v>
      </c>
      <c r="I59" s="170"/>
      <c r="J59" s="219">
        <f>J60</f>
        <v>106.5</v>
      </c>
      <c r="K59" s="220">
        <v>0</v>
      </c>
      <c r="L59" s="707">
        <f t="shared" si="0"/>
        <v>0</v>
      </c>
    </row>
    <row r="60" spans="1:12" ht="13.5" thickBot="1">
      <c r="A60" s="232" t="s">
        <v>164</v>
      </c>
      <c r="B60" s="233" t="s">
        <v>145</v>
      </c>
      <c r="C60" s="234"/>
      <c r="D60" s="235"/>
      <c r="E60" s="180" t="s">
        <v>117</v>
      </c>
      <c r="F60" s="181" t="s">
        <v>161</v>
      </c>
      <c r="G60" s="182" t="s">
        <v>163</v>
      </c>
      <c r="H60" s="464" t="s">
        <v>264</v>
      </c>
      <c r="I60" s="182" t="s">
        <v>146</v>
      </c>
      <c r="J60" s="236">
        <v>106.5</v>
      </c>
      <c r="K60" s="693">
        <v>0</v>
      </c>
      <c r="L60" s="707">
        <f t="shared" si="0"/>
        <v>0</v>
      </c>
    </row>
    <row r="61" spans="1:12" ht="13.5" thickBot="1">
      <c r="A61" s="106" t="s">
        <v>44</v>
      </c>
      <c r="B61" s="105" t="s">
        <v>165</v>
      </c>
      <c r="C61" s="81"/>
      <c r="D61" s="105"/>
      <c r="E61" s="155" t="s">
        <v>117</v>
      </c>
      <c r="F61" s="115" t="s">
        <v>171</v>
      </c>
      <c r="G61" s="116" t="s">
        <v>166</v>
      </c>
      <c r="H61" s="465"/>
      <c r="I61" s="116"/>
      <c r="J61" s="237">
        <f>SUM(J62:J69)</f>
        <v>885</v>
      </c>
      <c r="K61" s="184">
        <f>K62+K64+K68+K69</f>
        <v>300</v>
      </c>
      <c r="L61" s="707">
        <f t="shared" si="0"/>
        <v>33.89830508474576</v>
      </c>
    </row>
    <row r="62" spans="1:12" ht="13.5" thickBot="1">
      <c r="A62" s="106" t="s">
        <v>167</v>
      </c>
      <c r="B62" s="105" t="s">
        <v>400</v>
      </c>
      <c r="C62" s="105"/>
      <c r="D62" s="105"/>
      <c r="E62" s="155" t="s">
        <v>117</v>
      </c>
      <c r="F62" s="115" t="s">
        <v>171</v>
      </c>
      <c r="G62" s="116" t="s">
        <v>265</v>
      </c>
      <c r="H62" s="465" t="s">
        <v>356</v>
      </c>
      <c r="I62" s="116" t="s">
        <v>143</v>
      </c>
      <c r="J62" s="237">
        <v>95</v>
      </c>
      <c r="K62" s="184">
        <v>0</v>
      </c>
      <c r="L62" s="707">
        <f t="shared" si="0"/>
        <v>0</v>
      </c>
    </row>
    <row r="63" spans="1:12" ht="13.5" thickBot="1">
      <c r="A63" s="239"/>
      <c r="B63" s="129" t="s">
        <v>168</v>
      </c>
      <c r="C63" s="129"/>
      <c r="D63" s="129"/>
      <c r="E63" s="153"/>
      <c r="F63" s="133"/>
      <c r="G63" s="134"/>
      <c r="H63" s="463"/>
      <c r="I63" s="134"/>
      <c r="J63" s="240"/>
      <c r="K63" s="186"/>
      <c r="L63" s="694"/>
    </row>
    <row r="64" spans="1:12" ht="13.5" thickBot="1">
      <c r="A64" s="546" t="s">
        <v>169</v>
      </c>
      <c r="B64" s="119" t="s">
        <v>172</v>
      </c>
      <c r="C64" s="120"/>
      <c r="D64" s="120"/>
      <c r="E64" s="162" t="s">
        <v>117</v>
      </c>
      <c r="F64" s="124" t="s">
        <v>171</v>
      </c>
      <c r="G64" s="125" t="s">
        <v>166</v>
      </c>
      <c r="H64" s="455" t="s">
        <v>248</v>
      </c>
      <c r="I64" s="125" t="s">
        <v>247</v>
      </c>
      <c r="J64" s="241">
        <v>430</v>
      </c>
      <c r="K64" s="242">
        <v>0</v>
      </c>
      <c r="L64" s="707">
        <f t="shared" si="0"/>
        <v>0</v>
      </c>
    </row>
    <row r="65" spans="1:12" ht="13.5" thickBot="1">
      <c r="A65" s="547"/>
      <c r="B65" s="245" t="s">
        <v>173</v>
      </c>
      <c r="C65" s="246">
        <v>776</v>
      </c>
      <c r="D65" s="246"/>
      <c r="E65" s="247"/>
      <c r="F65" s="248"/>
      <c r="G65" s="245"/>
      <c r="H65" s="462"/>
      <c r="I65" s="245"/>
      <c r="J65" s="240"/>
      <c r="K65" s="186"/>
      <c r="L65" s="707"/>
    </row>
    <row r="66" spans="1:12" ht="13.5" thickBot="1">
      <c r="A66" s="548"/>
      <c r="B66" s="90" t="s">
        <v>174</v>
      </c>
      <c r="C66" s="129" t="e">
        <f>C73+C80+#REF!+#REF!+#REF!+#REF!</f>
        <v>#REF!</v>
      </c>
      <c r="D66" s="129" t="e">
        <f>D73+D80+#REF!+#REF!+#REF!+#REF!+#REF!+#REF!</f>
        <v>#REF!</v>
      </c>
      <c r="E66" s="153"/>
      <c r="F66" s="133"/>
      <c r="G66" s="134"/>
      <c r="H66" s="461"/>
      <c r="I66" s="134"/>
      <c r="J66" s="240"/>
      <c r="K66" s="186"/>
      <c r="L66" s="707"/>
    </row>
    <row r="67" spans="1:12" ht="13.5" thickBot="1">
      <c r="A67" s="549"/>
      <c r="B67" s="166" t="s">
        <v>175</v>
      </c>
      <c r="C67" s="167"/>
      <c r="D67" s="167"/>
      <c r="E67" s="168"/>
      <c r="F67" s="169"/>
      <c r="G67" s="170"/>
      <c r="H67" s="460"/>
      <c r="I67" s="170"/>
      <c r="J67" s="243"/>
      <c r="K67" s="244"/>
      <c r="L67" s="707"/>
    </row>
    <row r="68" spans="1:12" ht="13.5" thickBot="1">
      <c r="A68" s="545" t="s">
        <v>282</v>
      </c>
      <c r="B68" s="138" t="s">
        <v>258</v>
      </c>
      <c r="C68" s="205"/>
      <c r="D68" s="205"/>
      <c r="E68" s="147" t="s">
        <v>117</v>
      </c>
      <c r="F68" s="148" t="s">
        <v>171</v>
      </c>
      <c r="G68" s="149" t="s">
        <v>260</v>
      </c>
      <c r="H68" s="468" t="s">
        <v>356</v>
      </c>
      <c r="I68" s="149" t="s">
        <v>143</v>
      </c>
      <c r="J68" s="515">
        <v>300</v>
      </c>
      <c r="K68" s="516">
        <v>300</v>
      </c>
      <c r="L68" s="707">
        <f t="shared" si="0"/>
        <v>100</v>
      </c>
    </row>
    <row r="69" spans="1:12" ht="13.5" thickBot="1">
      <c r="A69" s="541" t="s">
        <v>283</v>
      </c>
      <c r="B69" s="550" t="s">
        <v>170</v>
      </c>
      <c r="C69" s="120"/>
      <c r="D69" s="120"/>
      <c r="E69" s="162" t="s">
        <v>117</v>
      </c>
      <c r="F69" s="124" t="s">
        <v>171</v>
      </c>
      <c r="G69" s="125" t="s">
        <v>266</v>
      </c>
      <c r="H69" s="455" t="s">
        <v>357</v>
      </c>
      <c r="I69" s="125" t="s">
        <v>146</v>
      </c>
      <c r="J69" s="241">
        <v>60</v>
      </c>
      <c r="K69" s="242">
        <v>0</v>
      </c>
      <c r="L69" s="708">
        <f t="shared" si="0"/>
        <v>0</v>
      </c>
    </row>
    <row r="70" spans="1:12" ht="15">
      <c r="A70" s="675" t="s">
        <v>45</v>
      </c>
      <c r="B70" s="81" t="s">
        <v>318</v>
      </c>
      <c r="C70" s="105"/>
      <c r="D70" s="105"/>
      <c r="E70" s="679" t="s">
        <v>117</v>
      </c>
      <c r="F70" s="116" t="s">
        <v>176</v>
      </c>
      <c r="G70" s="115"/>
      <c r="H70" s="683"/>
      <c r="I70" s="681"/>
      <c r="J70" s="237">
        <f>J73</f>
        <v>452</v>
      </c>
      <c r="K70" s="184">
        <f>K73</f>
        <v>38.6</v>
      </c>
      <c r="L70" s="218">
        <f aca="true" t="shared" si="1" ref="L70:L78">K70/J70*100</f>
        <v>8.539823008849558</v>
      </c>
    </row>
    <row r="71" spans="1:12" ht="12.75">
      <c r="A71" s="128"/>
      <c r="B71" s="90" t="s">
        <v>319</v>
      </c>
      <c r="C71" s="129"/>
      <c r="D71" s="129"/>
      <c r="E71" s="680"/>
      <c r="F71" s="134"/>
      <c r="G71" s="133"/>
      <c r="H71" s="684"/>
      <c r="I71" s="682"/>
      <c r="J71" s="240"/>
      <c r="K71" s="186"/>
      <c r="L71" s="218"/>
    </row>
    <row r="72" spans="1:12" ht="13.5" thickBot="1">
      <c r="A72" s="676"/>
      <c r="B72" s="97" t="s">
        <v>320</v>
      </c>
      <c r="C72" s="188"/>
      <c r="D72" s="188"/>
      <c r="E72" s="466"/>
      <c r="F72" s="191"/>
      <c r="G72" s="190"/>
      <c r="H72" s="685"/>
      <c r="I72" s="678"/>
      <c r="J72" s="677"/>
      <c r="K72" s="193"/>
      <c r="L72" s="249"/>
    </row>
    <row r="73" spans="1:12" ht="12.75">
      <c r="A73" s="251" t="s">
        <v>48</v>
      </c>
      <c r="B73" s="90" t="s">
        <v>408</v>
      </c>
      <c r="C73" s="152">
        <v>625</v>
      </c>
      <c r="D73" s="129"/>
      <c r="E73" s="153" t="s">
        <v>117</v>
      </c>
      <c r="F73" s="133" t="s">
        <v>176</v>
      </c>
      <c r="G73" s="134" t="s">
        <v>178</v>
      </c>
      <c r="H73" s="463" t="s">
        <v>96</v>
      </c>
      <c r="I73" s="134"/>
      <c r="J73" s="240">
        <f>SUM(J75:J78)</f>
        <v>452</v>
      </c>
      <c r="K73" s="186">
        <f>SUM(K75:K78)</f>
        <v>38.6</v>
      </c>
      <c r="L73" s="588">
        <f t="shared" si="1"/>
        <v>8.539823008849558</v>
      </c>
    </row>
    <row r="74" spans="1:12" ht="13.5" thickBot="1">
      <c r="A74" s="252"/>
      <c r="B74" s="90" t="s">
        <v>179</v>
      </c>
      <c r="C74" s="152"/>
      <c r="D74" s="129"/>
      <c r="E74" s="153"/>
      <c r="F74" s="133"/>
      <c r="G74" s="134"/>
      <c r="H74" s="463"/>
      <c r="I74" s="134"/>
      <c r="J74" s="240"/>
      <c r="K74" s="186"/>
      <c r="L74" s="581"/>
    </row>
    <row r="75" spans="1:12" ht="13.5" thickBot="1">
      <c r="A75" s="253" t="s">
        <v>177</v>
      </c>
      <c r="B75" s="505" t="s">
        <v>142</v>
      </c>
      <c r="C75" s="254"/>
      <c r="D75" s="255"/>
      <c r="E75" s="256" t="s">
        <v>117</v>
      </c>
      <c r="F75" s="257" t="s">
        <v>176</v>
      </c>
      <c r="G75" s="258" t="s">
        <v>178</v>
      </c>
      <c r="H75" s="470" t="s">
        <v>356</v>
      </c>
      <c r="I75" s="258" t="s">
        <v>143</v>
      </c>
      <c r="J75" s="259">
        <v>430</v>
      </c>
      <c r="K75" s="428">
        <v>35.1</v>
      </c>
      <c r="L75" s="218">
        <f t="shared" si="1"/>
        <v>8.162790697674419</v>
      </c>
    </row>
    <row r="76" spans="1:12" ht="13.5" thickBot="1">
      <c r="A76" s="260" t="s">
        <v>284</v>
      </c>
      <c r="B76" s="506" t="s">
        <v>145</v>
      </c>
      <c r="C76" s="262"/>
      <c r="D76" s="263"/>
      <c r="E76" s="256" t="s">
        <v>117</v>
      </c>
      <c r="F76" s="257" t="s">
        <v>176</v>
      </c>
      <c r="G76" s="258" t="s">
        <v>178</v>
      </c>
      <c r="H76" s="470" t="s">
        <v>356</v>
      </c>
      <c r="I76" s="258" t="s">
        <v>146</v>
      </c>
      <c r="J76" s="259">
        <v>2</v>
      </c>
      <c r="K76" s="428">
        <v>0</v>
      </c>
      <c r="L76" s="225">
        <f t="shared" si="1"/>
        <v>0</v>
      </c>
    </row>
    <row r="77" spans="1:12" ht="13.5" hidden="1" thickBot="1">
      <c r="A77" s="260"/>
      <c r="B77" s="261" t="s">
        <v>148</v>
      </c>
      <c r="C77" s="262"/>
      <c r="D77" s="263"/>
      <c r="E77" s="264" t="s">
        <v>117</v>
      </c>
      <c r="F77" s="265" t="s">
        <v>176</v>
      </c>
      <c r="G77" s="266" t="s">
        <v>178</v>
      </c>
      <c r="H77" s="471" t="s">
        <v>96</v>
      </c>
      <c r="I77" s="267" t="s">
        <v>149</v>
      </c>
      <c r="J77" s="268">
        <v>0</v>
      </c>
      <c r="K77" s="429">
        <v>0</v>
      </c>
      <c r="L77" s="225" t="e">
        <f t="shared" si="1"/>
        <v>#DIV/0!</v>
      </c>
    </row>
    <row r="78" spans="1:12" ht="13.5" thickBot="1">
      <c r="A78" s="270" t="s">
        <v>285</v>
      </c>
      <c r="B78" s="271" t="s">
        <v>180</v>
      </c>
      <c r="C78" s="272"/>
      <c r="D78" s="273"/>
      <c r="E78" s="274" t="s">
        <v>117</v>
      </c>
      <c r="F78" s="275" t="s">
        <v>176</v>
      </c>
      <c r="G78" s="276" t="s">
        <v>178</v>
      </c>
      <c r="H78" s="472" t="s">
        <v>356</v>
      </c>
      <c r="I78" s="276" t="s">
        <v>152</v>
      </c>
      <c r="J78" s="277">
        <v>20</v>
      </c>
      <c r="K78" s="430">
        <v>3.5</v>
      </c>
      <c r="L78" s="226">
        <f t="shared" si="1"/>
        <v>17.5</v>
      </c>
    </row>
    <row r="79" spans="1:12" ht="15.75" thickBot="1">
      <c r="A79" s="605" t="s">
        <v>286</v>
      </c>
      <c r="B79" s="279" t="s">
        <v>181</v>
      </c>
      <c r="C79" s="280"/>
      <c r="D79" s="281"/>
      <c r="E79" s="189" t="s">
        <v>117</v>
      </c>
      <c r="F79" s="190" t="s">
        <v>182</v>
      </c>
      <c r="G79" s="191" t="s">
        <v>358</v>
      </c>
      <c r="H79" s="466" t="s">
        <v>247</v>
      </c>
      <c r="I79" s="191" t="s">
        <v>143</v>
      </c>
      <c r="J79" s="282">
        <v>173.8</v>
      </c>
      <c r="K79" s="283">
        <v>19.2</v>
      </c>
      <c r="L79" s="249">
        <f>K79/J79*100</f>
        <v>11.047180667433832</v>
      </c>
    </row>
    <row r="80" spans="1:12" ht="15.75" thickBot="1">
      <c r="A80" s="606" t="s">
        <v>287</v>
      </c>
      <c r="B80" s="284" t="s">
        <v>321</v>
      </c>
      <c r="C80" s="111">
        <v>18943.2</v>
      </c>
      <c r="D80" s="105">
        <v>0</v>
      </c>
      <c r="E80" s="155" t="s">
        <v>117</v>
      </c>
      <c r="F80" s="115" t="s">
        <v>184</v>
      </c>
      <c r="G80" s="116"/>
      <c r="H80" s="465"/>
      <c r="I80" s="116"/>
      <c r="J80" s="285">
        <f>J81+J85+J88+J92+J97+J99+J103+J106+J109+J114+J119</f>
        <v>41900.00000000001</v>
      </c>
      <c r="K80" s="286">
        <f>K81+K85+K88+K99+K103+K106+K109</f>
        <v>6857.5</v>
      </c>
      <c r="L80" s="225">
        <f>K80/J80*100</f>
        <v>16.366348448687347</v>
      </c>
    </row>
    <row r="81" spans="1:12" ht="13.5" thickBot="1">
      <c r="A81" s="614" t="s">
        <v>183</v>
      </c>
      <c r="B81" s="346" t="s">
        <v>329</v>
      </c>
      <c r="C81" s="343"/>
      <c r="D81" s="343"/>
      <c r="E81" s="81">
        <v>973</v>
      </c>
      <c r="F81" s="115" t="s">
        <v>184</v>
      </c>
      <c r="G81" s="81">
        <v>6000101</v>
      </c>
      <c r="H81" s="105">
        <v>240</v>
      </c>
      <c r="I81" s="81"/>
      <c r="J81" s="434">
        <f>SUM(J83:J84)</f>
        <v>12764.7</v>
      </c>
      <c r="K81" s="284">
        <f>SUM(K83:K84)</f>
        <v>1873.6</v>
      </c>
      <c r="L81" s="225">
        <f>K81/J81*100</f>
        <v>14.677979114276088</v>
      </c>
    </row>
    <row r="82" spans="1:12" ht="13.5" thickBot="1">
      <c r="A82" s="290"/>
      <c r="B82" s="291" t="s">
        <v>186</v>
      </c>
      <c r="C82" s="292"/>
      <c r="D82" s="292"/>
      <c r="E82" s="314"/>
      <c r="F82" s="339"/>
      <c r="G82" s="314"/>
      <c r="H82" s="303"/>
      <c r="I82" s="314"/>
      <c r="J82" s="303"/>
      <c r="K82" s="338"/>
      <c r="L82" s="225"/>
    </row>
    <row r="83" spans="1:12" ht="12.75">
      <c r="A83" s="518" t="s">
        <v>185</v>
      </c>
      <c r="B83" s="246" t="s">
        <v>249</v>
      </c>
      <c r="C83" s="303"/>
      <c r="D83" s="303"/>
      <c r="E83" s="81">
        <v>973</v>
      </c>
      <c r="F83" s="115" t="s">
        <v>184</v>
      </c>
      <c r="G83" s="81">
        <v>6000101</v>
      </c>
      <c r="H83" s="343">
        <v>244</v>
      </c>
      <c r="I83" s="687">
        <v>225</v>
      </c>
      <c r="J83" s="688">
        <v>7543</v>
      </c>
      <c r="K83" s="689">
        <v>1873.6</v>
      </c>
      <c r="L83" s="225">
        <f>K83/J83*100</f>
        <v>24.838923505236643</v>
      </c>
    </row>
    <row r="84" spans="1:12" ht="13.5" thickBot="1">
      <c r="A84" s="607" t="s">
        <v>187</v>
      </c>
      <c r="B84" s="446" t="s">
        <v>142</v>
      </c>
      <c r="C84" s="437"/>
      <c r="D84" s="437"/>
      <c r="E84" s="435">
        <v>973</v>
      </c>
      <c r="F84" s="436" t="s">
        <v>184</v>
      </c>
      <c r="G84" s="435">
        <v>6000101</v>
      </c>
      <c r="H84" s="437">
        <v>244</v>
      </c>
      <c r="I84" s="438">
        <v>226</v>
      </c>
      <c r="J84" s="445">
        <v>5221.7</v>
      </c>
      <c r="K84" s="432">
        <v>0</v>
      </c>
      <c r="L84" s="249">
        <f>K84/J84*100</f>
        <v>0</v>
      </c>
    </row>
    <row r="85" spans="1:12" ht="12.75">
      <c r="A85" s="613" t="s">
        <v>288</v>
      </c>
      <c r="B85" s="346" t="s">
        <v>401</v>
      </c>
      <c r="C85" s="343"/>
      <c r="D85" s="343"/>
      <c r="E85" s="81">
        <v>973</v>
      </c>
      <c r="F85" s="115" t="s">
        <v>184</v>
      </c>
      <c r="G85" s="81">
        <v>6000102</v>
      </c>
      <c r="H85" s="105">
        <v>244</v>
      </c>
      <c r="I85" s="433"/>
      <c r="J85" s="105">
        <f>SUM(J87:J87)</f>
        <v>4625.8</v>
      </c>
      <c r="K85" s="284">
        <f>SUM(K87:K87)</f>
        <v>0</v>
      </c>
      <c r="L85" s="225">
        <f>K85/J85*100</f>
        <v>0</v>
      </c>
    </row>
    <row r="86" spans="1:12" ht="12.75">
      <c r="A86" s="608"/>
      <c r="B86" s="291" t="s">
        <v>402</v>
      </c>
      <c r="C86" s="292"/>
      <c r="D86" s="292"/>
      <c r="E86" s="293"/>
      <c r="F86" s="294"/>
      <c r="G86" s="293"/>
      <c r="H86" s="292"/>
      <c r="I86" s="302"/>
      <c r="J86" s="292"/>
      <c r="K86" s="313"/>
      <c r="L86" s="250"/>
    </row>
    <row r="87" spans="1:12" ht="13.5" thickBot="1">
      <c r="A87" s="610" t="s">
        <v>289</v>
      </c>
      <c r="B87" s="358" t="s">
        <v>142</v>
      </c>
      <c r="C87" s="345"/>
      <c r="D87" s="345"/>
      <c r="E87" s="435">
        <v>973</v>
      </c>
      <c r="F87" s="436" t="s">
        <v>184</v>
      </c>
      <c r="G87" s="435">
        <v>6000102</v>
      </c>
      <c r="H87" s="437">
        <v>244</v>
      </c>
      <c r="I87" s="438">
        <v>226</v>
      </c>
      <c r="J87" s="445">
        <v>4625.8</v>
      </c>
      <c r="K87" s="432">
        <v>0</v>
      </c>
      <c r="L87" s="249">
        <f>K87/J87*100</f>
        <v>0</v>
      </c>
    </row>
    <row r="88" spans="1:16" ht="13.5" thickBot="1">
      <c r="A88" s="686" t="s">
        <v>290</v>
      </c>
      <c r="B88" s="246" t="s">
        <v>346</v>
      </c>
      <c r="C88" s="303"/>
      <c r="D88" s="303"/>
      <c r="E88" s="90">
        <v>973</v>
      </c>
      <c r="F88" s="133" t="s">
        <v>184</v>
      </c>
      <c r="G88" s="90">
        <v>6000103</v>
      </c>
      <c r="H88" s="90"/>
      <c r="I88" s="798"/>
      <c r="J88" s="129">
        <f>SUM(J89:J91)</f>
        <v>4713.4</v>
      </c>
      <c r="K88" s="223">
        <f>SUM(K89:K91)</f>
        <v>1260.5</v>
      </c>
      <c r="L88" s="250">
        <f>K88/J88*100</f>
        <v>26.74290321211864</v>
      </c>
      <c r="P88" s="733"/>
    </row>
    <row r="89" spans="1:12" ht="13.5" thickBot="1">
      <c r="A89" s="609" t="s">
        <v>291</v>
      </c>
      <c r="B89" s="304" t="s">
        <v>139</v>
      </c>
      <c r="C89" s="289"/>
      <c r="D89" s="289"/>
      <c r="E89" s="261">
        <v>973</v>
      </c>
      <c r="F89" s="305" t="s">
        <v>184</v>
      </c>
      <c r="G89" s="261">
        <v>6000103</v>
      </c>
      <c r="H89" s="261">
        <v>244</v>
      </c>
      <c r="I89" s="727">
        <v>225</v>
      </c>
      <c r="J89" s="306">
        <v>1270</v>
      </c>
      <c r="K89" s="691">
        <v>1260.5</v>
      </c>
      <c r="L89" s="287">
        <f aca="true" t="shared" si="2" ref="L89:L96">K89/J89*100</f>
        <v>99.25196850393701</v>
      </c>
    </row>
    <row r="90" spans="1:12" ht="13.5" thickBot="1">
      <c r="A90" s="609" t="s">
        <v>292</v>
      </c>
      <c r="B90" s="307" t="s">
        <v>142</v>
      </c>
      <c r="C90" s="289"/>
      <c r="D90" s="289"/>
      <c r="E90" s="297">
        <v>973</v>
      </c>
      <c r="F90" s="298" t="s">
        <v>184</v>
      </c>
      <c r="G90" s="308">
        <v>6000103</v>
      </c>
      <c r="H90" s="297">
        <v>244</v>
      </c>
      <c r="I90" s="728">
        <v>226</v>
      </c>
      <c r="J90" s="306">
        <v>330</v>
      </c>
      <c r="K90" s="263">
        <v>0</v>
      </c>
      <c r="L90" s="287">
        <f t="shared" si="2"/>
        <v>0</v>
      </c>
    </row>
    <row r="91" spans="1:12" ht="13.5" thickBot="1">
      <c r="A91" s="636" t="s">
        <v>293</v>
      </c>
      <c r="B91" s="695" t="s">
        <v>188</v>
      </c>
      <c r="C91" s="14"/>
      <c r="D91" s="320"/>
      <c r="E91" s="308">
        <v>973</v>
      </c>
      <c r="F91" s="321" t="s">
        <v>184</v>
      </c>
      <c r="G91" s="308">
        <v>6000103</v>
      </c>
      <c r="H91" s="308">
        <v>244</v>
      </c>
      <c r="I91" s="729">
        <v>310</v>
      </c>
      <c r="J91" s="697">
        <v>3113.4</v>
      </c>
      <c r="K91" s="320">
        <v>0</v>
      </c>
      <c r="L91" s="287">
        <f t="shared" si="2"/>
        <v>0</v>
      </c>
    </row>
    <row r="92" spans="1:12" ht="12.75">
      <c r="A92" s="698" t="s">
        <v>294</v>
      </c>
      <c r="B92" s="346" t="s">
        <v>261</v>
      </c>
      <c r="C92" s="105"/>
      <c r="D92" s="105"/>
      <c r="E92" s="81">
        <v>973</v>
      </c>
      <c r="F92" s="115" t="s">
        <v>184</v>
      </c>
      <c r="G92" s="81">
        <v>6000104</v>
      </c>
      <c r="H92" s="735"/>
      <c r="I92" s="687"/>
      <c r="J92" s="767">
        <f>SUM(J95:J96)</f>
        <v>660.1</v>
      </c>
      <c r="K92" s="343">
        <f>SUM(K95:K96)</f>
        <v>0</v>
      </c>
      <c r="L92" s="588">
        <f>SUM(L95:L96)</f>
        <v>0</v>
      </c>
    </row>
    <row r="93" spans="1:12" ht="12.75">
      <c r="A93" s="513"/>
      <c r="B93" s="246" t="s">
        <v>324</v>
      </c>
      <c r="C93" s="129"/>
      <c r="D93" s="129"/>
      <c r="E93" s="90"/>
      <c r="F93" s="133"/>
      <c r="G93" s="90"/>
      <c r="H93" s="518"/>
      <c r="I93" s="327"/>
      <c r="J93" s="730"/>
      <c r="K93" s="303"/>
      <c r="L93" s="580"/>
    </row>
    <row r="94" spans="1:12" ht="12.75">
      <c r="A94" s="732"/>
      <c r="B94" s="291" t="s">
        <v>175</v>
      </c>
      <c r="C94" s="167"/>
      <c r="D94" s="167"/>
      <c r="E94" s="90"/>
      <c r="F94" s="133"/>
      <c r="G94" s="90"/>
      <c r="H94" s="736"/>
      <c r="I94" s="316"/>
      <c r="J94" s="731"/>
      <c r="K94" s="129"/>
      <c r="L94" s="580"/>
    </row>
    <row r="95" spans="1:12" ht="12.75">
      <c r="A95" s="151" t="s">
        <v>359</v>
      </c>
      <c r="B95" s="307" t="s">
        <v>142</v>
      </c>
      <c r="C95" s="129"/>
      <c r="D95" s="129"/>
      <c r="E95" s="138">
        <v>973</v>
      </c>
      <c r="F95" s="738" t="s">
        <v>184</v>
      </c>
      <c r="G95" s="734">
        <v>6000104</v>
      </c>
      <c r="H95" s="140">
        <v>244</v>
      </c>
      <c r="I95" s="737">
        <v>226</v>
      </c>
      <c r="J95" s="768">
        <v>460.1</v>
      </c>
      <c r="K95" s="205">
        <v>0</v>
      </c>
      <c r="L95" s="582">
        <f t="shared" si="2"/>
        <v>0</v>
      </c>
    </row>
    <row r="96" spans="1:12" ht="13.5" thickBot="1">
      <c r="A96" s="699" t="s">
        <v>360</v>
      </c>
      <c r="B96" s="358" t="s">
        <v>188</v>
      </c>
      <c r="C96" s="188"/>
      <c r="D96" s="188"/>
      <c r="E96" s="97">
        <v>973</v>
      </c>
      <c r="F96" s="190" t="s">
        <v>184</v>
      </c>
      <c r="G96" s="97">
        <v>6000104</v>
      </c>
      <c r="H96" s="99">
        <v>244</v>
      </c>
      <c r="I96" s="559">
        <v>310</v>
      </c>
      <c r="J96" s="769">
        <v>200</v>
      </c>
      <c r="K96" s="188">
        <v>0</v>
      </c>
      <c r="L96" s="581">
        <f t="shared" si="2"/>
        <v>0</v>
      </c>
    </row>
    <row r="97" spans="1:12" ht="12.75">
      <c r="A97" s="772" t="s">
        <v>295</v>
      </c>
      <c r="B97" s="811" t="s">
        <v>403</v>
      </c>
      <c r="C97" s="105"/>
      <c r="D97" s="105"/>
      <c r="E97" s="81">
        <v>973</v>
      </c>
      <c r="F97" s="115" t="s">
        <v>184</v>
      </c>
      <c r="G97" s="81">
        <v>6000201</v>
      </c>
      <c r="H97" s="105"/>
      <c r="I97" s="433"/>
      <c r="J97" s="434">
        <f>J98</f>
        <v>211.4</v>
      </c>
      <c r="K97" s="81"/>
      <c r="L97" s="117"/>
    </row>
    <row r="98" spans="1:12" ht="13.5" thickBot="1">
      <c r="A98" s="773" t="s">
        <v>296</v>
      </c>
      <c r="B98" s="358" t="s">
        <v>142</v>
      </c>
      <c r="C98" s="234"/>
      <c r="D98" s="235"/>
      <c r="E98" s="178">
        <v>973</v>
      </c>
      <c r="F98" s="181" t="s">
        <v>184</v>
      </c>
      <c r="G98" s="178">
        <v>6000201</v>
      </c>
      <c r="H98" s="774">
        <v>244</v>
      </c>
      <c r="I98" s="408">
        <v>226</v>
      </c>
      <c r="J98" s="775">
        <v>211.4</v>
      </c>
      <c r="K98" s="178"/>
      <c r="L98" s="766"/>
    </row>
    <row r="99" spans="1:12" ht="12.75">
      <c r="A99" s="770" t="s">
        <v>297</v>
      </c>
      <c r="B99" s="246" t="s">
        <v>253</v>
      </c>
      <c r="C99" s="303"/>
      <c r="D99" s="303"/>
      <c r="E99" s="523">
        <v>973</v>
      </c>
      <c r="F99" s="116" t="s">
        <v>184</v>
      </c>
      <c r="G99" s="152">
        <v>6000202</v>
      </c>
      <c r="H99" s="129"/>
      <c r="I99" s="316"/>
      <c r="J99" s="771">
        <f>SUM(J101:J102)</f>
        <v>329.9</v>
      </c>
      <c r="K99" s="81">
        <f>SUM(K101:K102)</f>
        <v>0</v>
      </c>
      <c r="L99" s="135">
        <f>K99/J99*100</f>
        <v>0</v>
      </c>
    </row>
    <row r="100" spans="1:12" ht="12.75">
      <c r="A100" s="608"/>
      <c r="B100" s="291" t="s">
        <v>254</v>
      </c>
      <c r="C100" s="292"/>
      <c r="D100" s="292"/>
      <c r="E100" s="524"/>
      <c r="F100" s="780"/>
      <c r="G100" s="778"/>
      <c r="H100" s="292"/>
      <c r="I100" s="302"/>
      <c r="J100" s="311"/>
      <c r="K100" s="293"/>
      <c r="L100" s="758"/>
    </row>
    <row r="101" spans="1:12" ht="12.75">
      <c r="A101" s="611" t="s">
        <v>298</v>
      </c>
      <c r="B101" s="307" t="s">
        <v>139</v>
      </c>
      <c r="C101" s="8"/>
      <c r="D101" s="300"/>
      <c r="E101" s="777">
        <v>973</v>
      </c>
      <c r="F101" s="372" t="s">
        <v>184</v>
      </c>
      <c r="G101" s="312">
        <f>G102</f>
        <v>6000202</v>
      </c>
      <c r="H101" s="292">
        <v>244</v>
      </c>
      <c r="I101" s="302">
        <v>225</v>
      </c>
      <c r="J101" s="311">
        <v>320.9</v>
      </c>
      <c r="K101" s="293">
        <v>0</v>
      </c>
      <c r="L101" s="135">
        <f aca="true" t="shared" si="3" ref="L101:L106">K101/J101*100</f>
        <v>0</v>
      </c>
    </row>
    <row r="102" spans="1:12" ht="13.5" thickBot="1">
      <c r="A102" s="612" t="s">
        <v>299</v>
      </c>
      <c r="B102" s="307" t="s">
        <v>142</v>
      </c>
      <c r="C102" s="303"/>
      <c r="D102" s="303"/>
      <c r="E102" s="524">
        <v>973</v>
      </c>
      <c r="F102" s="781" t="s">
        <v>184</v>
      </c>
      <c r="G102" s="779">
        <v>6000202</v>
      </c>
      <c r="H102" s="296">
        <v>244</v>
      </c>
      <c r="I102" s="299">
        <v>226</v>
      </c>
      <c r="J102" s="763">
        <v>9</v>
      </c>
      <c r="K102" s="776">
        <v>0</v>
      </c>
      <c r="L102" s="126">
        <f t="shared" si="3"/>
        <v>0</v>
      </c>
    </row>
    <row r="103" spans="1:12" ht="12.75">
      <c r="A103" s="615" t="s">
        <v>300</v>
      </c>
      <c r="B103" s="346" t="s">
        <v>190</v>
      </c>
      <c r="C103" s="343"/>
      <c r="D103" s="343"/>
      <c r="E103" s="81">
        <v>973</v>
      </c>
      <c r="F103" s="115" t="s">
        <v>184</v>
      </c>
      <c r="G103" s="81">
        <v>6000301</v>
      </c>
      <c r="H103" s="105"/>
      <c r="I103" s="433"/>
      <c r="J103" s="105">
        <f>SUM(J104:J105)</f>
        <v>1554.9</v>
      </c>
      <c r="K103" s="284">
        <f>SUM(K104:K105)</f>
        <v>0</v>
      </c>
      <c r="L103" s="117">
        <f t="shared" si="3"/>
        <v>0</v>
      </c>
    </row>
    <row r="104" spans="1:12" ht="12.75">
      <c r="A104" s="611" t="s">
        <v>301</v>
      </c>
      <c r="B104" s="307" t="s">
        <v>142</v>
      </c>
      <c r="C104" s="8"/>
      <c r="D104" s="300"/>
      <c r="E104" s="297">
        <v>973</v>
      </c>
      <c r="F104" s="298" t="s">
        <v>184</v>
      </c>
      <c r="G104" s="297">
        <v>6000301</v>
      </c>
      <c r="H104" s="296">
        <v>244</v>
      </c>
      <c r="I104" s="299">
        <v>226</v>
      </c>
      <c r="J104" s="309">
        <v>54.9</v>
      </c>
      <c r="K104" s="8"/>
      <c r="L104" s="226">
        <f t="shared" si="3"/>
        <v>0</v>
      </c>
    </row>
    <row r="105" spans="1:12" ht="13.5" thickBot="1">
      <c r="A105" s="616" t="s">
        <v>369</v>
      </c>
      <c r="B105" s="440" t="s">
        <v>189</v>
      </c>
      <c r="C105" s="441"/>
      <c r="D105" s="324"/>
      <c r="E105" s="325">
        <v>973</v>
      </c>
      <c r="F105" s="326" t="s">
        <v>184</v>
      </c>
      <c r="G105" s="325">
        <v>6000301</v>
      </c>
      <c r="H105" s="345">
        <v>244</v>
      </c>
      <c r="I105" s="344">
        <v>340</v>
      </c>
      <c r="J105" s="442">
        <v>1500</v>
      </c>
      <c r="K105" s="443">
        <v>0</v>
      </c>
      <c r="L105" s="318">
        <f t="shared" si="3"/>
        <v>0</v>
      </c>
    </row>
    <row r="106" spans="1:12" ht="12.75">
      <c r="A106" s="613" t="s">
        <v>302</v>
      </c>
      <c r="B106" s="346" t="s">
        <v>409</v>
      </c>
      <c r="C106" s="343"/>
      <c r="D106" s="343"/>
      <c r="E106" s="81">
        <v>973</v>
      </c>
      <c r="F106" s="115" t="s">
        <v>184</v>
      </c>
      <c r="G106" s="81">
        <v>6000302</v>
      </c>
      <c r="H106" s="105"/>
      <c r="I106" s="433"/>
      <c r="J106" s="447">
        <f>SUM(J108:J108)</f>
        <v>4799.8</v>
      </c>
      <c r="K106" s="439">
        <f>SUM(K108:K108)</f>
        <v>1297.2</v>
      </c>
      <c r="L106" s="225">
        <f t="shared" si="3"/>
        <v>27.026126088587027</v>
      </c>
    </row>
    <row r="107" spans="1:12" ht="12.75">
      <c r="A107" s="315"/>
      <c r="B107" s="246" t="s">
        <v>410</v>
      </c>
      <c r="C107" s="303"/>
      <c r="D107" s="303"/>
      <c r="E107" s="90"/>
      <c r="F107" s="133"/>
      <c r="G107" s="90"/>
      <c r="H107" s="129"/>
      <c r="I107" s="316"/>
      <c r="J107" s="448"/>
      <c r="K107" s="223"/>
      <c r="L107" s="218"/>
    </row>
    <row r="108" spans="1:12" ht="13.5" thickBot="1">
      <c r="A108" s="611" t="s">
        <v>303</v>
      </c>
      <c r="B108" s="307" t="s">
        <v>142</v>
      </c>
      <c r="C108" s="8"/>
      <c r="D108" s="300"/>
      <c r="E108" s="297">
        <v>973</v>
      </c>
      <c r="F108" s="298" t="s">
        <v>184</v>
      </c>
      <c r="G108" s="297">
        <v>6000302</v>
      </c>
      <c r="H108" s="296">
        <v>244</v>
      </c>
      <c r="I108" s="299">
        <v>226</v>
      </c>
      <c r="J108" s="449">
        <v>4799.8</v>
      </c>
      <c r="K108" s="317">
        <v>1297.2</v>
      </c>
      <c r="L108" s="135">
        <f>K108/J108*100</f>
        <v>27.026126088587027</v>
      </c>
    </row>
    <row r="109" spans="1:12" ht="12.75">
      <c r="A109" s="615" t="s">
        <v>363</v>
      </c>
      <c r="B109" s="346" t="s">
        <v>412</v>
      </c>
      <c r="C109" s="343"/>
      <c r="D109" s="343"/>
      <c r="E109" s="81">
        <v>973</v>
      </c>
      <c r="F109" s="115" t="s">
        <v>184</v>
      </c>
      <c r="G109" s="81">
        <v>6000401</v>
      </c>
      <c r="H109" s="105"/>
      <c r="I109" s="433"/>
      <c r="J109" s="447">
        <f>SUM(J111:J113)</f>
        <v>10909.3</v>
      </c>
      <c r="K109" s="284">
        <f>SUM(K111:K113)</f>
        <v>2426.2</v>
      </c>
      <c r="L109" s="117">
        <f>K109/J109*100</f>
        <v>22.23974040497557</v>
      </c>
    </row>
    <row r="110" spans="1:12" ht="12.75">
      <c r="A110" s="686"/>
      <c r="B110" s="246" t="s">
        <v>411</v>
      </c>
      <c r="C110" s="303"/>
      <c r="D110" s="303"/>
      <c r="E110" s="90"/>
      <c r="F110" s="133"/>
      <c r="G110" s="90"/>
      <c r="H110" s="129"/>
      <c r="I110" s="316"/>
      <c r="J110" s="448"/>
      <c r="K110" s="812"/>
      <c r="L110" s="135"/>
    </row>
    <row r="111" spans="1:12" ht="12.75">
      <c r="A111" s="609" t="s">
        <v>364</v>
      </c>
      <c r="B111" s="304" t="s">
        <v>139</v>
      </c>
      <c r="C111" s="289"/>
      <c r="D111" s="289"/>
      <c r="E111" s="297">
        <v>973</v>
      </c>
      <c r="F111" s="298" t="s">
        <v>184</v>
      </c>
      <c r="G111" s="308">
        <v>6000401</v>
      </c>
      <c r="H111" s="296">
        <v>244</v>
      </c>
      <c r="I111" s="299">
        <v>225</v>
      </c>
      <c r="J111" s="450">
        <v>2008</v>
      </c>
      <c r="K111" s="319">
        <v>1807.4</v>
      </c>
      <c r="L111" s="301">
        <f>K111/J111*100</f>
        <v>90.00996015936255</v>
      </c>
    </row>
    <row r="112" spans="1:12" ht="12.75">
      <c r="A112" s="611" t="s">
        <v>365</v>
      </c>
      <c r="B112" s="307" t="s">
        <v>142</v>
      </c>
      <c r="C112" s="8"/>
      <c r="D112" s="300"/>
      <c r="E112" s="297">
        <v>973</v>
      </c>
      <c r="F112" s="298" t="s">
        <v>184</v>
      </c>
      <c r="G112" s="308">
        <v>6000401</v>
      </c>
      <c r="H112" s="296">
        <v>244</v>
      </c>
      <c r="I112" s="299">
        <v>226</v>
      </c>
      <c r="J112" s="449">
        <v>4801.3</v>
      </c>
      <c r="K112" s="8">
        <v>618.8</v>
      </c>
      <c r="L112" s="301">
        <f>K112/J112*100</f>
        <v>12.88817611896778</v>
      </c>
    </row>
    <row r="113" spans="1:12" ht="13.5" thickBot="1">
      <c r="A113" s="611" t="s">
        <v>366</v>
      </c>
      <c r="B113" s="307" t="s">
        <v>188</v>
      </c>
      <c r="C113" s="8"/>
      <c r="D113" s="300"/>
      <c r="E113" s="297">
        <v>973</v>
      </c>
      <c r="F113" s="298" t="s">
        <v>184</v>
      </c>
      <c r="G113" s="308">
        <v>6000401</v>
      </c>
      <c r="H113" s="296">
        <v>244</v>
      </c>
      <c r="I113" s="299">
        <v>310</v>
      </c>
      <c r="J113" s="449">
        <v>4100</v>
      </c>
      <c r="K113" s="317"/>
      <c r="L113" s="301">
        <f>K113/J113*100</f>
        <v>0</v>
      </c>
    </row>
    <row r="114" spans="1:12" ht="12.75">
      <c r="A114" s="754" t="s">
        <v>370</v>
      </c>
      <c r="B114" s="755" t="s">
        <v>361</v>
      </c>
      <c r="C114" s="756">
        <v>973</v>
      </c>
      <c r="D114" s="760" t="s">
        <v>184</v>
      </c>
      <c r="E114" s="540">
        <v>973</v>
      </c>
      <c r="F114" s="748" t="s">
        <v>184</v>
      </c>
      <c r="G114" s="540">
        <v>6000401</v>
      </c>
      <c r="H114" s="343"/>
      <c r="I114" s="687"/>
      <c r="J114" s="434">
        <f>SUM(J116:J118)</f>
        <v>1119.3</v>
      </c>
      <c r="K114" s="540"/>
      <c r="L114" s="782">
        <f aca="true" t="shared" si="4" ref="L114:L121">K114/J114*100</f>
        <v>0</v>
      </c>
    </row>
    <row r="115" spans="1:12" ht="12.75">
      <c r="A115" s="757"/>
      <c r="B115" s="751" t="s">
        <v>362</v>
      </c>
      <c r="C115" s="752"/>
      <c r="D115" s="753"/>
      <c r="E115" s="761"/>
      <c r="F115" s="294"/>
      <c r="G115" s="293"/>
      <c r="H115" s="292"/>
      <c r="I115" s="302"/>
      <c r="J115" s="311"/>
      <c r="K115" s="293"/>
      <c r="L115" s="582"/>
    </row>
    <row r="116" spans="1:12" ht="12.75">
      <c r="A116" s="611" t="s">
        <v>371</v>
      </c>
      <c r="B116" s="307" t="s">
        <v>139</v>
      </c>
      <c r="C116" s="8"/>
      <c r="D116" s="300"/>
      <c r="E116" s="297">
        <v>973</v>
      </c>
      <c r="F116" s="298" t="s">
        <v>184</v>
      </c>
      <c r="G116" s="297">
        <v>6000402</v>
      </c>
      <c r="H116" s="762">
        <v>244</v>
      </c>
      <c r="I116" s="299">
        <v>225</v>
      </c>
      <c r="J116" s="763">
        <v>100</v>
      </c>
      <c r="K116" s="297"/>
      <c r="L116" s="582">
        <f t="shared" si="4"/>
        <v>0</v>
      </c>
    </row>
    <row r="117" spans="1:12" ht="12.75">
      <c r="A117" s="759" t="s">
        <v>372</v>
      </c>
      <c r="B117" s="307" t="s">
        <v>142</v>
      </c>
      <c r="C117" s="338"/>
      <c r="D117" s="4"/>
      <c r="E117" s="297">
        <v>973</v>
      </c>
      <c r="F117" s="298" t="s">
        <v>184</v>
      </c>
      <c r="G117" s="297">
        <v>6000402</v>
      </c>
      <c r="H117" s="762">
        <v>244</v>
      </c>
      <c r="I117" s="299">
        <v>226</v>
      </c>
      <c r="J117" s="763">
        <v>504</v>
      </c>
      <c r="K117" s="297"/>
      <c r="L117" s="582">
        <f t="shared" si="4"/>
        <v>0</v>
      </c>
    </row>
    <row r="118" spans="1:12" ht="13.5" thickBot="1">
      <c r="A118" s="636" t="s">
        <v>373</v>
      </c>
      <c r="B118" s="695" t="s">
        <v>188</v>
      </c>
      <c r="C118" s="338"/>
      <c r="D118" s="4"/>
      <c r="E118" s="308">
        <v>973</v>
      </c>
      <c r="F118" s="321" t="s">
        <v>184</v>
      </c>
      <c r="G118" s="308">
        <v>6000402</v>
      </c>
      <c r="H118" s="764">
        <v>244</v>
      </c>
      <c r="I118" s="322">
        <v>310</v>
      </c>
      <c r="J118" s="750">
        <v>515.3</v>
      </c>
      <c r="K118" s="314"/>
      <c r="L118" s="700">
        <f t="shared" si="4"/>
        <v>0</v>
      </c>
    </row>
    <row r="119" spans="1:12" ht="14.25">
      <c r="A119" s="799" t="s">
        <v>374</v>
      </c>
      <c r="B119" s="801" t="s">
        <v>367</v>
      </c>
      <c r="C119" s="747"/>
      <c r="D119" s="689"/>
      <c r="E119" s="540">
        <v>973</v>
      </c>
      <c r="F119" s="748" t="s">
        <v>184</v>
      </c>
      <c r="G119" s="540">
        <v>6000403</v>
      </c>
      <c r="H119" s="540"/>
      <c r="I119" s="687"/>
      <c r="J119" s="434">
        <f>J121</f>
        <v>211.4</v>
      </c>
      <c r="K119" s="540"/>
      <c r="L119" s="782">
        <f t="shared" si="4"/>
        <v>0</v>
      </c>
    </row>
    <row r="120" spans="1:12" ht="15">
      <c r="A120" s="612"/>
      <c r="B120" s="800" t="s">
        <v>175</v>
      </c>
      <c r="C120" s="338"/>
      <c r="D120" s="4"/>
      <c r="E120" s="314"/>
      <c r="F120" s="339"/>
      <c r="G120" s="314"/>
      <c r="H120" s="314"/>
      <c r="I120" s="327"/>
      <c r="J120" s="750"/>
      <c r="K120" s="314"/>
      <c r="L120" s="582"/>
    </row>
    <row r="121" spans="1:12" ht="13.5" thickBot="1">
      <c r="A121" s="610" t="s">
        <v>375</v>
      </c>
      <c r="B121" s="358" t="s">
        <v>142</v>
      </c>
      <c r="C121" s="431"/>
      <c r="D121" s="432"/>
      <c r="E121" s="435">
        <v>973</v>
      </c>
      <c r="F121" s="436" t="s">
        <v>184</v>
      </c>
      <c r="G121" s="435">
        <v>6000403</v>
      </c>
      <c r="H121" s="435">
        <v>244</v>
      </c>
      <c r="I121" s="438">
        <v>226</v>
      </c>
      <c r="J121" s="749">
        <v>211.4</v>
      </c>
      <c r="K121" s="435"/>
      <c r="L121" s="783">
        <f t="shared" si="4"/>
        <v>0</v>
      </c>
    </row>
    <row r="122" spans="1:12" s="617" customFormat="1" ht="15">
      <c r="A122" s="739" t="s">
        <v>304</v>
      </c>
      <c r="B122" s="740" t="s">
        <v>317</v>
      </c>
      <c r="C122" s="665"/>
      <c r="D122" s="741"/>
      <c r="E122" s="668" t="s">
        <v>117</v>
      </c>
      <c r="F122" s="669" t="s">
        <v>191</v>
      </c>
      <c r="G122" s="668" t="s">
        <v>192</v>
      </c>
      <c r="H122" s="742"/>
      <c r="I122" s="743"/>
      <c r="J122" s="744">
        <f>J123+J128+J130+J133+J134</f>
        <v>2886</v>
      </c>
      <c r="K122" s="745">
        <f>K123+K128+K130+K133+K134</f>
        <v>429</v>
      </c>
      <c r="L122" s="746">
        <f>K122/J122*100</f>
        <v>14.864864864864865</v>
      </c>
    </row>
    <row r="123" spans="1:12" ht="12.75">
      <c r="A123" s="623" t="s">
        <v>193</v>
      </c>
      <c r="B123" s="329" t="s">
        <v>195</v>
      </c>
      <c r="C123" s="288"/>
      <c r="D123" s="288"/>
      <c r="E123" s="330" t="s">
        <v>117</v>
      </c>
      <c r="F123" s="331" t="s">
        <v>191</v>
      </c>
      <c r="G123" s="330" t="s">
        <v>196</v>
      </c>
      <c r="H123" s="451"/>
      <c r="I123" s="333"/>
      <c r="J123" s="241">
        <f>SUM(J125:J127)</f>
        <v>90</v>
      </c>
      <c r="K123" s="517">
        <f>SUM(K125:K127)</f>
        <v>0</v>
      </c>
      <c r="L123" s="301">
        <f aca="true" t="shared" si="5" ref="L123:L128">K123/J123*100</f>
        <v>0</v>
      </c>
    </row>
    <row r="124" spans="1:12" ht="12.75">
      <c r="A124" s="618"/>
      <c r="B124" s="334" t="s">
        <v>413</v>
      </c>
      <c r="C124" s="291"/>
      <c r="D124" s="291"/>
      <c r="E124" s="335"/>
      <c r="F124" s="336"/>
      <c r="G124" s="335"/>
      <c r="H124" s="452"/>
      <c r="I124" s="337"/>
      <c r="J124" s="243"/>
      <c r="K124" s="244"/>
      <c r="L124" s="301"/>
    </row>
    <row r="125" spans="1:12" ht="12.75">
      <c r="A125" s="619" t="s">
        <v>194</v>
      </c>
      <c r="B125" s="307" t="s">
        <v>142</v>
      </c>
      <c r="C125" s="8"/>
      <c r="D125" s="300"/>
      <c r="E125" s="297">
        <v>973</v>
      </c>
      <c r="F125" s="298">
        <v>707</v>
      </c>
      <c r="G125" s="308">
        <v>4310100</v>
      </c>
      <c r="H125" s="453" t="s">
        <v>356</v>
      </c>
      <c r="I125" s="299">
        <v>226</v>
      </c>
      <c r="J125" s="296">
        <v>80</v>
      </c>
      <c r="K125" s="444">
        <v>0</v>
      </c>
      <c r="L125" s="301">
        <f t="shared" si="5"/>
        <v>0</v>
      </c>
    </row>
    <row r="126" spans="1:12" ht="12.75">
      <c r="A126" s="619" t="s">
        <v>197</v>
      </c>
      <c r="B126" s="307" t="s">
        <v>145</v>
      </c>
      <c r="C126" s="8"/>
      <c r="D126" s="300"/>
      <c r="E126" s="297">
        <v>973</v>
      </c>
      <c r="F126" s="298" t="s">
        <v>191</v>
      </c>
      <c r="G126" s="297">
        <v>4310100</v>
      </c>
      <c r="H126" s="453" t="s">
        <v>356</v>
      </c>
      <c r="I126" s="299">
        <v>290</v>
      </c>
      <c r="J126" s="296">
        <v>10</v>
      </c>
      <c r="K126" s="444">
        <v>0</v>
      </c>
      <c r="L126" s="301"/>
    </row>
    <row r="127" spans="1:12" ht="13.5" thickBot="1">
      <c r="A127" s="610" t="s">
        <v>198</v>
      </c>
      <c r="B127" s="440" t="s">
        <v>189</v>
      </c>
      <c r="C127" s="441"/>
      <c r="D127" s="324"/>
      <c r="E127" s="325">
        <v>973</v>
      </c>
      <c r="F127" s="326" t="s">
        <v>191</v>
      </c>
      <c r="G127" s="325">
        <v>4310100</v>
      </c>
      <c r="H127" s="514" t="s">
        <v>356</v>
      </c>
      <c r="I127" s="344">
        <v>340</v>
      </c>
      <c r="J127" s="345">
        <v>0</v>
      </c>
      <c r="K127" s="518">
        <v>0</v>
      </c>
      <c r="L127" s="218">
        <v>0</v>
      </c>
    </row>
    <row r="128" spans="1:12" ht="12.75">
      <c r="A128" s="551" t="s">
        <v>305</v>
      </c>
      <c r="B128" s="246" t="s">
        <v>195</v>
      </c>
      <c r="C128" s="129"/>
      <c r="D128" s="129"/>
      <c r="E128" s="90">
        <v>973</v>
      </c>
      <c r="F128" s="133" t="s">
        <v>191</v>
      </c>
      <c r="G128" s="540">
        <v>4310100</v>
      </c>
      <c r="H128" s="463" t="s">
        <v>368</v>
      </c>
      <c r="I128" s="316">
        <v>241</v>
      </c>
      <c r="J128" s="447">
        <v>555</v>
      </c>
      <c r="K128" s="103">
        <v>60</v>
      </c>
      <c r="L128" s="225">
        <f t="shared" si="5"/>
        <v>10.81081081081081</v>
      </c>
    </row>
    <row r="129" spans="1:12" ht="12.75">
      <c r="A129" s="620"/>
      <c r="B129" s="291" t="s">
        <v>414</v>
      </c>
      <c r="C129" s="167"/>
      <c r="D129" s="167"/>
      <c r="E129" s="166"/>
      <c r="F129" s="169"/>
      <c r="G129" s="90"/>
      <c r="H129" s="456"/>
      <c r="I129" s="340"/>
      <c r="J129" s="519"/>
      <c r="K129" s="523"/>
      <c r="L129" s="218"/>
    </row>
    <row r="130" spans="1:12" ht="12.75">
      <c r="A130" s="550" t="s">
        <v>241</v>
      </c>
      <c r="B130" s="246" t="s">
        <v>415</v>
      </c>
      <c r="C130" s="303"/>
      <c r="D130" s="303"/>
      <c r="E130" s="330" t="s">
        <v>117</v>
      </c>
      <c r="F130" s="331" t="s">
        <v>191</v>
      </c>
      <c r="G130" s="330" t="s">
        <v>199</v>
      </c>
      <c r="H130" s="451"/>
      <c r="I130" s="333"/>
      <c r="J130" s="486">
        <f>SUM(J132:J132)</f>
        <v>0</v>
      </c>
      <c r="K130" s="242">
        <v>0</v>
      </c>
      <c r="L130" s="214">
        <v>0</v>
      </c>
    </row>
    <row r="131" spans="1:12" ht="12.75">
      <c r="A131" s="621"/>
      <c r="B131" s="291" t="s">
        <v>416</v>
      </c>
      <c r="C131" s="303"/>
      <c r="D131" s="303"/>
      <c r="E131" s="314"/>
      <c r="F131" s="339"/>
      <c r="G131" s="293"/>
      <c r="H131" s="454"/>
      <c r="I131" s="327"/>
      <c r="J131" s="518"/>
      <c r="K131" s="524"/>
      <c r="L131" s="250"/>
    </row>
    <row r="132" spans="1:12" ht="13.5" thickBot="1">
      <c r="A132" s="622" t="s">
        <v>243</v>
      </c>
      <c r="B132" s="307" t="s">
        <v>145</v>
      </c>
      <c r="C132" s="8"/>
      <c r="D132" s="300"/>
      <c r="E132" s="297">
        <v>973</v>
      </c>
      <c r="F132" s="298" t="s">
        <v>191</v>
      </c>
      <c r="G132" s="297">
        <v>4310200</v>
      </c>
      <c r="H132" s="453" t="s">
        <v>356</v>
      </c>
      <c r="I132" s="299">
        <v>290</v>
      </c>
      <c r="J132" s="444">
        <v>0</v>
      </c>
      <c r="K132" s="341">
        <v>0</v>
      </c>
      <c r="L132" s="301">
        <v>0</v>
      </c>
    </row>
    <row r="133" spans="1:12" ht="13.5" thickBot="1">
      <c r="A133" s="624" t="s">
        <v>306</v>
      </c>
      <c r="B133" s="552" t="s">
        <v>417</v>
      </c>
      <c r="C133" s="553"/>
      <c r="D133" s="554"/>
      <c r="E133" s="520" t="s">
        <v>117</v>
      </c>
      <c r="F133" s="511" t="s">
        <v>191</v>
      </c>
      <c r="G133" s="520" t="s">
        <v>199</v>
      </c>
      <c r="H133" s="521" t="s">
        <v>368</v>
      </c>
      <c r="I133" s="512" t="s">
        <v>250</v>
      </c>
      <c r="J133" s="784">
        <v>1365</v>
      </c>
      <c r="K133" s="522">
        <v>160</v>
      </c>
      <c r="L133" s="579">
        <f>K133/J133*100</f>
        <v>11.72161172161172</v>
      </c>
    </row>
    <row r="134" spans="1:12" ht="12.75">
      <c r="A134" s="625" t="s">
        <v>307</v>
      </c>
      <c r="B134" s="323" t="s">
        <v>418</v>
      </c>
      <c r="C134" s="120"/>
      <c r="D134" s="120"/>
      <c r="E134" s="119">
        <v>973</v>
      </c>
      <c r="F134" s="124" t="s">
        <v>191</v>
      </c>
      <c r="G134" s="119">
        <v>7950000</v>
      </c>
      <c r="H134" s="455" t="s">
        <v>368</v>
      </c>
      <c r="I134" s="555">
        <v>241</v>
      </c>
      <c r="J134" s="785">
        <v>876</v>
      </c>
      <c r="K134" s="103">
        <v>209</v>
      </c>
      <c r="L134" s="580">
        <f>K134/J134*100</f>
        <v>23.858447488584474</v>
      </c>
    </row>
    <row r="135" spans="1:12" ht="12.75">
      <c r="A135" s="513"/>
      <c r="B135" s="556" t="s">
        <v>419</v>
      </c>
      <c r="C135" s="129"/>
      <c r="D135" s="129"/>
      <c r="E135" s="90"/>
      <c r="F135" s="133"/>
      <c r="G135" s="90"/>
      <c r="H135" s="133"/>
      <c r="I135" s="316"/>
      <c r="J135" s="129"/>
      <c r="K135" s="523"/>
      <c r="L135" s="580"/>
    </row>
    <row r="136" spans="1:12" ht="13.5" thickBot="1">
      <c r="A136" s="557"/>
      <c r="B136" s="558" t="s">
        <v>420</v>
      </c>
      <c r="C136" s="188"/>
      <c r="D136" s="188"/>
      <c r="E136" s="97"/>
      <c r="F136" s="190"/>
      <c r="G136" s="97"/>
      <c r="H136" s="190"/>
      <c r="I136" s="559"/>
      <c r="J136" s="188"/>
      <c r="K136" s="99"/>
      <c r="L136" s="581"/>
    </row>
    <row r="137" spans="1:12" ht="15.75" thickBot="1">
      <c r="A137" s="626" t="s">
        <v>200</v>
      </c>
      <c r="B137" s="627" t="s">
        <v>269</v>
      </c>
      <c r="C137" s="628">
        <v>294</v>
      </c>
      <c r="D137" s="628">
        <v>-122</v>
      </c>
      <c r="E137" s="629" t="s">
        <v>117</v>
      </c>
      <c r="F137" s="630" t="s">
        <v>201</v>
      </c>
      <c r="G137" s="484" t="s">
        <v>268</v>
      </c>
      <c r="H137" s="630"/>
      <c r="I137" s="631"/>
      <c r="J137" s="632">
        <f>J138+J141</f>
        <v>5232.6</v>
      </c>
      <c r="K137" s="633">
        <f>K138+K141</f>
        <v>1149.5</v>
      </c>
      <c r="L137" s="634">
        <f>K137/J137*100</f>
        <v>21.968046477850397</v>
      </c>
    </row>
    <row r="138" spans="1:12" ht="13.5" thickBot="1">
      <c r="A138" s="641" t="s">
        <v>202</v>
      </c>
      <c r="B138" s="346" t="s">
        <v>421</v>
      </c>
      <c r="C138" s="346">
        <f>SUM(C139:C140)</f>
        <v>3701.3</v>
      </c>
      <c r="D138" s="346"/>
      <c r="E138" s="347" t="s">
        <v>117</v>
      </c>
      <c r="F138" s="561" t="s">
        <v>204</v>
      </c>
      <c r="G138" s="584" t="s">
        <v>251</v>
      </c>
      <c r="H138" s="561"/>
      <c r="I138" s="348"/>
      <c r="J138" s="237">
        <f>SUM(J140:J140)</f>
        <v>50</v>
      </c>
      <c r="K138" s="184">
        <f>SUM(K140:K140)</f>
        <v>7.6</v>
      </c>
      <c r="L138" s="588">
        <f>K138/J138*100</f>
        <v>15.2</v>
      </c>
    </row>
    <row r="139" spans="1:12" ht="13.5" thickBot="1">
      <c r="A139" s="608"/>
      <c r="B139" s="363" t="s">
        <v>422</v>
      </c>
      <c r="C139" s="291">
        <v>3201.3</v>
      </c>
      <c r="D139" s="291">
        <v>-86.9</v>
      </c>
      <c r="E139" s="349"/>
      <c r="F139" s="336"/>
      <c r="G139" s="335"/>
      <c r="H139" s="336"/>
      <c r="I139" s="337"/>
      <c r="J139" s="243"/>
      <c r="K139" s="244"/>
      <c r="L139" s="588"/>
    </row>
    <row r="140" spans="1:12" ht="13.5" thickBot="1">
      <c r="A140" s="610" t="s">
        <v>206</v>
      </c>
      <c r="B140" s="358" t="s">
        <v>145</v>
      </c>
      <c r="C140" s="365">
        <v>500</v>
      </c>
      <c r="D140" s="365">
        <v>310</v>
      </c>
      <c r="E140" s="360" t="s">
        <v>117</v>
      </c>
      <c r="F140" s="361" t="s">
        <v>204</v>
      </c>
      <c r="G140" s="802" t="s">
        <v>251</v>
      </c>
      <c r="H140" s="459" t="s">
        <v>356</v>
      </c>
      <c r="I140" s="362" t="s">
        <v>146</v>
      </c>
      <c r="J140" s="585">
        <v>50</v>
      </c>
      <c r="K140" s="586">
        <v>7.6</v>
      </c>
      <c r="L140" s="588">
        <f>K140/J140*100</f>
        <v>15.2</v>
      </c>
    </row>
    <row r="141" spans="1:12" ht="12.75">
      <c r="A141" s="641" t="s">
        <v>208</v>
      </c>
      <c r="B141" s="346" t="s">
        <v>203</v>
      </c>
      <c r="C141" s="346">
        <v>255</v>
      </c>
      <c r="D141" s="346">
        <v>-178</v>
      </c>
      <c r="E141" s="347" t="s">
        <v>117</v>
      </c>
      <c r="F141" s="561" t="s">
        <v>204</v>
      </c>
      <c r="G141" s="587" t="s">
        <v>270</v>
      </c>
      <c r="H141" s="561"/>
      <c r="I141" s="348"/>
      <c r="J141" s="237">
        <f>J143</f>
        <v>5182.6</v>
      </c>
      <c r="K141" s="184">
        <f>K143</f>
        <v>1141.9</v>
      </c>
      <c r="L141" s="588">
        <f>K141/J141*100</f>
        <v>22.033342337822713</v>
      </c>
    </row>
    <row r="142" spans="1:12" ht="12.75">
      <c r="A142" s="635"/>
      <c r="B142" s="291" t="s">
        <v>205</v>
      </c>
      <c r="C142" s="291"/>
      <c r="D142" s="291"/>
      <c r="E142" s="349"/>
      <c r="F142" s="336"/>
      <c r="G142" s="335"/>
      <c r="H142" s="336"/>
      <c r="I142" s="337"/>
      <c r="J142" s="243"/>
      <c r="K142" s="244"/>
      <c r="L142" s="583"/>
    </row>
    <row r="143" spans="1:12" ht="12.75">
      <c r="A143" s="642" t="s">
        <v>308</v>
      </c>
      <c r="B143" s="288" t="s">
        <v>325</v>
      </c>
      <c r="C143" s="288"/>
      <c r="D143" s="288"/>
      <c r="E143" s="330" t="s">
        <v>117</v>
      </c>
      <c r="F143" s="331" t="s">
        <v>204</v>
      </c>
      <c r="G143" s="572" t="s">
        <v>270</v>
      </c>
      <c r="H143" s="451" t="s">
        <v>368</v>
      </c>
      <c r="I143" s="333"/>
      <c r="J143" s="241">
        <f>SUM(J145:J146)</f>
        <v>5182.6</v>
      </c>
      <c r="K143" s="242">
        <f>SUM(K145:K146)</f>
        <v>1141.9</v>
      </c>
      <c r="L143" s="700">
        <f>K143/J143*100</f>
        <v>22.033342337822713</v>
      </c>
    </row>
    <row r="144" spans="1:12" ht="12.75">
      <c r="A144" s="608"/>
      <c r="B144" s="291" t="s">
        <v>271</v>
      </c>
      <c r="C144" s="291"/>
      <c r="D144" s="291"/>
      <c r="E144" s="355"/>
      <c r="F144" s="356"/>
      <c r="G144" s="573"/>
      <c r="H144" s="458"/>
      <c r="I144" s="364"/>
      <c r="J144" s="482"/>
      <c r="K144" s="575"/>
      <c r="L144" s="700"/>
    </row>
    <row r="145" spans="1:12" ht="12.75">
      <c r="A145" s="611" t="s">
        <v>209</v>
      </c>
      <c r="B145" s="571" t="s">
        <v>327</v>
      </c>
      <c r="C145" s="351"/>
      <c r="D145" s="351"/>
      <c r="E145" s="415" t="s">
        <v>117</v>
      </c>
      <c r="F145" s="416" t="s">
        <v>204</v>
      </c>
      <c r="G145" s="572" t="s">
        <v>270</v>
      </c>
      <c r="H145" s="478" t="s">
        <v>368</v>
      </c>
      <c r="I145" s="354" t="s">
        <v>250</v>
      </c>
      <c r="J145" s="570">
        <v>3507.6</v>
      </c>
      <c r="K145" s="577">
        <v>876.9</v>
      </c>
      <c r="L145" s="700">
        <f>K145/J145*100</f>
        <v>25</v>
      </c>
    </row>
    <row r="146" spans="1:12" ht="12.75">
      <c r="A146" s="636" t="s">
        <v>210</v>
      </c>
      <c r="B146" s="304" t="s">
        <v>272</v>
      </c>
      <c r="C146" s="288"/>
      <c r="D146" s="288"/>
      <c r="E146" s="415" t="s">
        <v>117</v>
      </c>
      <c r="F146" s="416" t="s">
        <v>204</v>
      </c>
      <c r="G146" s="572" t="s">
        <v>270</v>
      </c>
      <c r="H146" s="478" t="s">
        <v>368</v>
      </c>
      <c r="I146" s="417" t="s">
        <v>250</v>
      </c>
      <c r="J146" s="569">
        <v>1675</v>
      </c>
      <c r="K146" s="576">
        <v>265</v>
      </c>
      <c r="L146" s="700">
        <f>K146/J146*100</f>
        <v>15.82089552238806</v>
      </c>
    </row>
    <row r="147" spans="1:12" ht="13.5" thickBot="1">
      <c r="A147" s="616"/>
      <c r="B147" s="365" t="s">
        <v>328</v>
      </c>
      <c r="C147" s="421"/>
      <c r="D147" s="421"/>
      <c r="E147" s="589"/>
      <c r="F147" s="590"/>
      <c r="G147" s="574"/>
      <c r="H147" s="591"/>
      <c r="I147" s="480"/>
      <c r="J147" s="481"/>
      <c r="K147" s="578"/>
      <c r="L147" s="700"/>
    </row>
    <row r="148" spans="1:12" ht="15.75" thickBot="1">
      <c r="A148" s="643" t="s">
        <v>211</v>
      </c>
      <c r="B148" s="644" t="s">
        <v>213</v>
      </c>
      <c r="C148" s="644"/>
      <c r="D148" s="645"/>
      <c r="E148" s="646" t="s">
        <v>117</v>
      </c>
      <c r="F148" s="647" t="s">
        <v>214</v>
      </c>
      <c r="G148" s="648"/>
      <c r="H148" s="649"/>
      <c r="I148" s="650"/>
      <c r="J148" s="651">
        <f>J149+J158</f>
        <v>8916</v>
      </c>
      <c r="K148" s="652">
        <f>K149+K158</f>
        <v>1571.3999999999999</v>
      </c>
      <c r="L148" s="700">
        <f aca="true" t="shared" si="6" ref="L148:L153">K148/J148*100</f>
        <v>17.624495289367427</v>
      </c>
    </row>
    <row r="149" spans="1:12" ht="12.75">
      <c r="A149" s="654" t="s">
        <v>215</v>
      </c>
      <c r="B149" s="366" t="s">
        <v>216</v>
      </c>
      <c r="C149" s="367"/>
      <c r="D149" s="224"/>
      <c r="E149" s="112" t="s">
        <v>117</v>
      </c>
      <c r="F149" s="336" t="s">
        <v>214</v>
      </c>
      <c r="G149" s="116" t="s">
        <v>217</v>
      </c>
      <c r="H149" s="465" t="s">
        <v>158</v>
      </c>
      <c r="I149" s="368"/>
      <c r="J149" s="238">
        <f>SUM(J150:J157)</f>
        <v>2134.7</v>
      </c>
      <c r="K149" s="156">
        <f>SUM(K150:K157)</f>
        <v>397.79999999999995</v>
      </c>
      <c r="L149" s="117">
        <f t="shared" si="6"/>
        <v>18.634936993488544</v>
      </c>
    </row>
    <row r="150" spans="1:12" ht="12.75">
      <c r="A150" s="637" t="s">
        <v>218</v>
      </c>
      <c r="B150" s="208" t="s">
        <v>94</v>
      </c>
      <c r="C150" s="369"/>
      <c r="D150" s="370"/>
      <c r="E150" s="371" t="s">
        <v>117</v>
      </c>
      <c r="F150" s="336" t="s">
        <v>214</v>
      </c>
      <c r="G150" s="372" t="s">
        <v>217</v>
      </c>
      <c r="H150" s="473" t="s">
        <v>158</v>
      </c>
      <c r="I150" s="373" t="s">
        <v>97</v>
      </c>
      <c r="J150" s="374">
        <v>1534.7</v>
      </c>
      <c r="K150" s="375">
        <v>265</v>
      </c>
      <c r="L150" s="701">
        <f t="shared" si="6"/>
        <v>17.26721834886297</v>
      </c>
    </row>
    <row r="151" spans="1:12" ht="12.75">
      <c r="A151" s="637" t="s">
        <v>219</v>
      </c>
      <c r="B151" s="208" t="s">
        <v>98</v>
      </c>
      <c r="C151" s="209"/>
      <c r="D151" s="205"/>
      <c r="E151" s="141" t="s">
        <v>117</v>
      </c>
      <c r="F151" s="336" t="s">
        <v>214</v>
      </c>
      <c r="G151" s="149" t="s">
        <v>217</v>
      </c>
      <c r="H151" s="468" t="s">
        <v>158</v>
      </c>
      <c r="I151" s="376" t="s">
        <v>99</v>
      </c>
      <c r="J151" s="374">
        <v>463.5</v>
      </c>
      <c r="K151" s="375">
        <v>112.2</v>
      </c>
      <c r="L151" s="701">
        <f t="shared" si="6"/>
        <v>24.207119741100325</v>
      </c>
    </row>
    <row r="152" spans="1:12" ht="13.5" thickBot="1">
      <c r="A152" s="638" t="s">
        <v>220</v>
      </c>
      <c r="B152" s="377" t="s">
        <v>132</v>
      </c>
      <c r="C152" s="378"/>
      <c r="D152" s="379"/>
      <c r="E152" s="380" t="s">
        <v>117</v>
      </c>
      <c r="F152" s="336" t="s">
        <v>214</v>
      </c>
      <c r="G152" s="381" t="s">
        <v>217</v>
      </c>
      <c r="H152" s="474" t="s">
        <v>158</v>
      </c>
      <c r="I152" s="382" t="s">
        <v>133</v>
      </c>
      <c r="J152" s="383">
        <v>6</v>
      </c>
      <c r="K152" s="384">
        <v>0</v>
      </c>
      <c r="L152" s="702">
        <f t="shared" si="6"/>
        <v>0</v>
      </c>
    </row>
    <row r="153" spans="1:12" ht="13.5" thickBot="1">
      <c r="A153" s="637" t="s">
        <v>221</v>
      </c>
      <c r="B153" s="377" t="s">
        <v>114</v>
      </c>
      <c r="C153" s="254"/>
      <c r="D153" s="255"/>
      <c r="E153" s="380" t="s">
        <v>117</v>
      </c>
      <c r="F153" s="336" t="s">
        <v>214</v>
      </c>
      <c r="G153" s="381" t="s">
        <v>217</v>
      </c>
      <c r="H153" s="474" t="s">
        <v>158</v>
      </c>
      <c r="I153" s="385" t="s">
        <v>115</v>
      </c>
      <c r="J153" s="386">
        <v>106.5</v>
      </c>
      <c r="K153" s="387">
        <v>18.4</v>
      </c>
      <c r="L153" s="703">
        <f t="shared" si="6"/>
        <v>17.276995305164316</v>
      </c>
    </row>
    <row r="154" spans="1:12" ht="13.5" thickBot="1">
      <c r="A154" s="637" t="s">
        <v>222</v>
      </c>
      <c r="B154" s="377" t="s">
        <v>142</v>
      </c>
      <c r="C154" s="254"/>
      <c r="D154" s="255"/>
      <c r="E154" s="388" t="s">
        <v>117</v>
      </c>
      <c r="F154" s="336" t="s">
        <v>214</v>
      </c>
      <c r="G154" s="258" t="s">
        <v>217</v>
      </c>
      <c r="H154" s="470" t="s">
        <v>158</v>
      </c>
      <c r="I154" s="385" t="s">
        <v>143</v>
      </c>
      <c r="J154" s="386">
        <v>4</v>
      </c>
      <c r="K154" s="387">
        <v>0</v>
      </c>
      <c r="L154" s="703">
        <v>0</v>
      </c>
    </row>
    <row r="155" spans="1:12" ht="13.5" thickBot="1">
      <c r="A155" s="637" t="s">
        <v>223</v>
      </c>
      <c r="B155" s="377" t="s">
        <v>145</v>
      </c>
      <c r="C155" s="254"/>
      <c r="D155" s="255"/>
      <c r="E155" s="389" t="s">
        <v>117</v>
      </c>
      <c r="F155" s="336" t="s">
        <v>214</v>
      </c>
      <c r="G155" s="267" t="s">
        <v>217</v>
      </c>
      <c r="H155" s="475" t="s">
        <v>158</v>
      </c>
      <c r="I155" s="390" t="s">
        <v>146</v>
      </c>
      <c r="J155" s="269"/>
      <c r="K155" s="391"/>
      <c r="L155" s="704"/>
    </row>
    <row r="156" spans="1:12" ht="12.75">
      <c r="A156" s="639" t="s">
        <v>224</v>
      </c>
      <c r="B156" s="392" t="s">
        <v>148</v>
      </c>
      <c r="C156" s="262"/>
      <c r="D156" s="263"/>
      <c r="E156" s="393" t="s">
        <v>117</v>
      </c>
      <c r="F156" s="336" t="s">
        <v>214</v>
      </c>
      <c r="G156" s="266" t="s">
        <v>217</v>
      </c>
      <c r="H156" s="471" t="s">
        <v>158</v>
      </c>
      <c r="I156" s="394" t="s">
        <v>149</v>
      </c>
      <c r="J156" s="395">
        <v>10</v>
      </c>
      <c r="K156" s="396">
        <v>0</v>
      </c>
      <c r="L156" s="705">
        <f>K156/J156*100</f>
        <v>0</v>
      </c>
    </row>
    <row r="157" spans="1:12" ht="13.5" thickBot="1">
      <c r="A157" s="640" t="s">
        <v>225</v>
      </c>
      <c r="B157" s="397" t="s">
        <v>151</v>
      </c>
      <c r="C157" s="398"/>
      <c r="D157" s="399"/>
      <c r="E157" s="400" t="s">
        <v>117</v>
      </c>
      <c r="F157" s="336" t="s">
        <v>214</v>
      </c>
      <c r="G157" s="276" t="s">
        <v>217</v>
      </c>
      <c r="H157" s="472" t="s">
        <v>158</v>
      </c>
      <c r="I157" s="401" t="s">
        <v>152</v>
      </c>
      <c r="J157" s="402">
        <v>10</v>
      </c>
      <c r="K157" s="278">
        <v>2.2</v>
      </c>
      <c r="L157" s="706">
        <f>K157/J157*100</f>
        <v>22.000000000000004</v>
      </c>
    </row>
    <row r="158" spans="1:12" ht="12.75">
      <c r="A158" s="653" t="s">
        <v>212</v>
      </c>
      <c r="B158" s="310" t="s">
        <v>227</v>
      </c>
      <c r="C158" s="310"/>
      <c r="D158" s="328"/>
      <c r="E158" s="349" t="s">
        <v>117</v>
      </c>
      <c r="F158" s="336" t="s">
        <v>214</v>
      </c>
      <c r="G158" s="335" t="s">
        <v>228</v>
      </c>
      <c r="H158" s="452"/>
      <c r="I158" s="337"/>
      <c r="J158" s="350">
        <f>J159</f>
        <v>6781.3</v>
      </c>
      <c r="K158" s="231">
        <f>K159</f>
        <v>1173.6</v>
      </c>
      <c r="L158" s="135">
        <f>K158/J158*100</f>
        <v>17.30641617388996</v>
      </c>
    </row>
    <row r="159" spans="1:12" ht="12.75">
      <c r="A159" s="655" t="s">
        <v>226</v>
      </c>
      <c r="B159" s="246" t="s">
        <v>229</v>
      </c>
      <c r="C159" s="246">
        <v>6034</v>
      </c>
      <c r="D159" s="246"/>
      <c r="E159" s="247" t="s">
        <v>117</v>
      </c>
      <c r="F159" s="248" t="s">
        <v>214</v>
      </c>
      <c r="G159" s="245" t="s">
        <v>228</v>
      </c>
      <c r="H159" s="457" t="s">
        <v>158</v>
      </c>
      <c r="I159" s="342"/>
      <c r="J159" s="404">
        <f>SUM(J161:J163)</f>
        <v>6781.3</v>
      </c>
      <c r="K159" s="217">
        <f>SUM(K161:K163)</f>
        <v>1173.6</v>
      </c>
      <c r="L159" s="214">
        <f>K159/J159*100</f>
        <v>17.30641617388996</v>
      </c>
    </row>
    <row r="160" spans="1:12" ht="12.75">
      <c r="A160" s="608"/>
      <c r="B160" s="291" t="s">
        <v>159</v>
      </c>
      <c r="C160" s="405">
        <v>605</v>
      </c>
      <c r="D160" s="405"/>
      <c r="E160" s="355"/>
      <c r="F160" s="356"/>
      <c r="G160" s="357"/>
      <c r="H160" s="458"/>
      <c r="I160" s="364"/>
      <c r="J160" s="350"/>
      <c r="K160" s="220"/>
      <c r="L160" s="250"/>
    </row>
    <row r="161" spans="1:12" ht="12.75">
      <c r="A161" s="636" t="s">
        <v>309</v>
      </c>
      <c r="B161" s="304" t="s">
        <v>330</v>
      </c>
      <c r="C161" s="289"/>
      <c r="D161" s="289"/>
      <c r="E161" s="406">
        <v>973</v>
      </c>
      <c r="F161" s="331" t="s">
        <v>214</v>
      </c>
      <c r="G161" s="332" t="s">
        <v>228</v>
      </c>
      <c r="H161" s="451" t="s">
        <v>158</v>
      </c>
      <c r="I161" s="322">
        <v>262</v>
      </c>
      <c r="J161" s="289">
        <v>5590.8</v>
      </c>
      <c r="K161" s="320">
        <v>1039.3</v>
      </c>
      <c r="L161" s="214">
        <f>K161/J161*100</f>
        <v>18.589468412391785</v>
      </c>
    </row>
    <row r="162" spans="1:12" ht="12.75">
      <c r="A162" s="608"/>
      <c r="B162" s="405" t="s">
        <v>230</v>
      </c>
      <c r="C162" s="292"/>
      <c r="D162" s="292"/>
      <c r="E162" s="407"/>
      <c r="F162" s="294"/>
      <c r="G162" s="293"/>
      <c r="H162" s="476"/>
      <c r="I162" s="302"/>
      <c r="J162" s="292"/>
      <c r="K162" s="295"/>
      <c r="L162" s="250"/>
    </row>
    <row r="163" spans="1:12" ht="13.5" thickBot="1">
      <c r="A163" s="625" t="s">
        <v>310</v>
      </c>
      <c r="B163" s="359" t="s">
        <v>231</v>
      </c>
      <c r="C163" s="234"/>
      <c r="D163" s="235"/>
      <c r="E163" s="119">
        <v>973</v>
      </c>
      <c r="F163" s="181" t="s">
        <v>214</v>
      </c>
      <c r="G163" s="178">
        <v>5201302</v>
      </c>
      <c r="H163" s="477">
        <v>598</v>
      </c>
      <c r="I163" s="408">
        <v>226</v>
      </c>
      <c r="J163" s="409">
        <v>1190.5</v>
      </c>
      <c r="K163" s="719">
        <v>134.3</v>
      </c>
      <c r="L163" s="318">
        <f>K163/J163*100</f>
        <v>11.28097438051239</v>
      </c>
    </row>
    <row r="164" spans="1:12" ht="15.75" thickBot="1">
      <c r="A164" s="656" t="s">
        <v>232</v>
      </c>
      <c r="B164" s="627" t="s">
        <v>423</v>
      </c>
      <c r="C164" s="627">
        <v>109</v>
      </c>
      <c r="D164" s="657">
        <v>-57.1</v>
      </c>
      <c r="E164" s="629" t="s">
        <v>117</v>
      </c>
      <c r="F164" s="630" t="s">
        <v>274</v>
      </c>
      <c r="G164" s="658"/>
      <c r="H164" s="629"/>
      <c r="I164" s="659"/>
      <c r="J164" s="660">
        <f>J166+J171</f>
        <v>440</v>
      </c>
      <c r="K164" s="661">
        <f>K165</f>
        <v>143</v>
      </c>
      <c r="L164" s="662">
        <f>K164/J164*100</f>
        <v>32.5</v>
      </c>
    </row>
    <row r="165" spans="1:12" ht="13.5" thickBot="1">
      <c r="A165" s="592" t="s">
        <v>234</v>
      </c>
      <c r="B165" s="552" t="s">
        <v>275</v>
      </c>
      <c r="C165" s="552">
        <v>109</v>
      </c>
      <c r="D165" s="593">
        <v>-57.1</v>
      </c>
      <c r="E165" s="520" t="s">
        <v>117</v>
      </c>
      <c r="F165" s="511" t="s">
        <v>233</v>
      </c>
      <c r="G165" s="483"/>
      <c r="H165" s="520"/>
      <c r="I165" s="594"/>
      <c r="J165" s="595">
        <f>J166+J171</f>
        <v>440</v>
      </c>
      <c r="K165" s="567">
        <f>K166+K171</f>
        <v>143</v>
      </c>
      <c r="L165" s="568">
        <f>K165/J165*100</f>
        <v>32.5</v>
      </c>
    </row>
    <row r="166" spans="1:12" ht="12.75">
      <c r="A166" s="596" t="s">
        <v>235</v>
      </c>
      <c r="B166" s="597" t="s">
        <v>236</v>
      </c>
      <c r="C166" s="346"/>
      <c r="D166" s="346"/>
      <c r="E166" s="347" t="s">
        <v>117</v>
      </c>
      <c r="F166" s="561" t="s">
        <v>233</v>
      </c>
      <c r="G166" s="560" t="s">
        <v>273</v>
      </c>
      <c r="H166" s="347"/>
      <c r="I166" s="562"/>
      <c r="J166" s="509">
        <f>SUM(J168:J170)</f>
        <v>0</v>
      </c>
      <c r="K166" s="286">
        <f>SUM(K168:K170)</f>
        <v>0</v>
      </c>
      <c r="L166" s="225">
        <v>0</v>
      </c>
    </row>
    <row r="167" spans="1:12" ht="13.5" thickBot="1">
      <c r="A167" s="413"/>
      <c r="B167" s="414" t="s">
        <v>312</v>
      </c>
      <c r="C167" s="291"/>
      <c r="D167" s="291"/>
      <c r="E167" s="349"/>
      <c r="F167" s="336"/>
      <c r="G167" s="495"/>
      <c r="H167" s="349"/>
      <c r="I167" s="498"/>
      <c r="J167" s="487"/>
      <c r="K167" s="220"/>
      <c r="L167" s="250"/>
    </row>
    <row r="168" spans="1:12" ht="13.5" thickBot="1">
      <c r="A168" s="403" t="s">
        <v>237</v>
      </c>
      <c r="B168" s="307" t="s">
        <v>207</v>
      </c>
      <c r="C168" s="310"/>
      <c r="D168" s="328"/>
      <c r="E168" s="352" t="s">
        <v>117</v>
      </c>
      <c r="F168" s="353" t="s">
        <v>233</v>
      </c>
      <c r="G168" s="663" t="s">
        <v>273</v>
      </c>
      <c r="H168" s="352" t="s">
        <v>259</v>
      </c>
      <c r="I168" s="499" t="s">
        <v>143</v>
      </c>
      <c r="J168" s="488">
        <v>0</v>
      </c>
      <c r="K168" s="211">
        <v>0</v>
      </c>
      <c r="L168" s="301">
        <v>0</v>
      </c>
    </row>
    <row r="169" spans="1:12" ht="13.5" thickBot="1">
      <c r="A169" s="412" t="s">
        <v>238</v>
      </c>
      <c r="B169" s="379" t="s">
        <v>145</v>
      </c>
      <c r="C169" s="411"/>
      <c r="D169" s="323"/>
      <c r="E169" s="415" t="s">
        <v>117</v>
      </c>
      <c r="F169" s="416" t="s">
        <v>233</v>
      </c>
      <c r="G169" s="663" t="s">
        <v>273</v>
      </c>
      <c r="H169" s="415" t="s">
        <v>267</v>
      </c>
      <c r="I169" s="500" t="s">
        <v>146</v>
      </c>
      <c r="J169" s="489">
        <v>0</v>
      </c>
      <c r="K169" s="211">
        <v>0</v>
      </c>
      <c r="L169" s="301">
        <v>0</v>
      </c>
    </row>
    <row r="170" spans="1:12" ht="13.5" thickBot="1">
      <c r="A170" s="787" t="s">
        <v>311</v>
      </c>
      <c r="B170" s="358" t="s">
        <v>189</v>
      </c>
      <c r="C170" s="788"/>
      <c r="D170" s="788"/>
      <c r="E170" s="360" t="s">
        <v>117</v>
      </c>
      <c r="F170" s="789" t="s">
        <v>233</v>
      </c>
      <c r="G170" s="790" t="s">
        <v>273</v>
      </c>
      <c r="H170" s="360" t="s">
        <v>263</v>
      </c>
      <c r="I170" s="503" t="s">
        <v>152</v>
      </c>
      <c r="J170" s="791">
        <v>0</v>
      </c>
      <c r="K170" s="792">
        <v>0</v>
      </c>
      <c r="L170" s="765">
        <v>0</v>
      </c>
    </row>
    <row r="171" spans="1:12" ht="12.75">
      <c r="A171" s="410" t="s">
        <v>239</v>
      </c>
      <c r="B171" s="418" t="s">
        <v>236</v>
      </c>
      <c r="C171" s="246"/>
      <c r="D171" s="246"/>
      <c r="E171" s="247" t="s">
        <v>117</v>
      </c>
      <c r="F171" s="248" t="s">
        <v>233</v>
      </c>
      <c r="G171" s="786" t="s">
        <v>273</v>
      </c>
      <c r="H171" s="247" t="s">
        <v>368</v>
      </c>
      <c r="I171" s="501" t="s">
        <v>250</v>
      </c>
      <c r="J171" s="490">
        <v>440</v>
      </c>
      <c r="K171" s="217">
        <v>143</v>
      </c>
      <c r="L171" s="218">
        <f>K171/J171*100</f>
        <v>32.5</v>
      </c>
    </row>
    <row r="172" spans="1:12" ht="13.5" thickBot="1">
      <c r="A172" s="598"/>
      <c r="B172" s="599" t="s">
        <v>240</v>
      </c>
      <c r="C172" s="421"/>
      <c r="D172" s="421"/>
      <c r="E172" s="600"/>
      <c r="F172" s="565"/>
      <c r="G172" s="601"/>
      <c r="H172" s="600"/>
      <c r="I172" s="566"/>
      <c r="J172" s="602"/>
      <c r="K172" s="603"/>
      <c r="L172" s="249"/>
    </row>
    <row r="173" spans="1:12" ht="15">
      <c r="A173" s="664" t="s">
        <v>313</v>
      </c>
      <c r="B173" s="665" t="s">
        <v>314</v>
      </c>
      <c r="C173" s="666"/>
      <c r="D173" s="667"/>
      <c r="E173" s="668" t="s">
        <v>117</v>
      </c>
      <c r="F173" s="669" t="s">
        <v>242</v>
      </c>
      <c r="G173" s="670"/>
      <c r="H173" s="668"/>
      <c r="I173" s="671"/>
      <c r="J173" s="672">
        <f>J174</f>
        <v>800</v>
      </c>
      <c r="K173" s="673">
        <f>K174</f>
        <v>100</v>
      </c>
      <c r="L173" s="674">
        <f>K173/J173*100</f>
        <v>12.5</v>
      </c>
    </row>
    <row r="174" spans="1:12" ht="12.75">
      <c r="A174" s="636" t="s">
        <v>315</v>
      </c>
      <c r="B174" s="304" t="s">
        <v>326</v>
      </c>
      <c r="C174" s="304"/>
      <c r="D174" s="304"/>
      <c r="E174" s="415" t="s">
        <v>117</v>
      </c>
      <c r="F174" s="416" t="s">
        <v>242</v>
      </c>
      <c r="G174" s="496" t="s">
        <v>244</v>
      </c>
      <c r="H174" s="415"/>
      <c r="I174" s="500"/>
      <c r="J174" s="489">
        <f>SUM(J176:J177)</f>
        <v>800</v>
      </c>
      <c r="K174" s="419">
        <f>SUM(K176:K177)</f>
        <v>100</v>
      </c>
      <c r="L174" s="214">
        <f>K174/J174*100</f>
        <v>12.5</v>
      </c>
    </row>
    <row r="175" spans="1:12" ht="12.75">
      <c r="A175" s="608"/>
      <c r="B175" s="405" t="s">
        <v>245</v>
      </c>
      <c r="C175" s="405"/>
      <c r="D175" s="405"/>
      <c r="E175" s="355"/>
      <c r="F175" s="356"/>
      <c r="G175" s="497"/>
      <c r="H175" s="355"/>
      <c r="I175" s="502"/>
      <c r="J175" s="491"/>
      <c r="K175" s="420"/>
      <c r="L175" s="250"/>
    </row>
    <row r="176" spans="1:12" ht="12.75">
      <c r="A176" s="622" t="s">
        <v>316</v>
      </c>
      <c r="B176" s="307" t="s">
        <v>207</v>
      </c>
      <c r="C176" s="307"/>
      <c r="D176" s="795"/>
      <c r="E176" s="352" t="s">
        <v>117</v>
      </c>
      <c r="F176" s="353" t="s">
        <v>242</v>
      </c>
      <c r="G176" s="796" t="s">
        <v>244</v>
      </c>
      <c r="H176" s="352" t="s">
        <v>356</v>
      </c>
      <c r="I176" s="499" t="s">
        <v>143</v>
      </c>
      <c r="J176" s="488">
        <v>50</v>
      </c>
      <c r="K176" s="797">
        <v>15</v>
      </c>
      <c r="L176" s="145">
        <f>K176/J176*100</f>
        <v>30</v>
      </c>
    </row>
    <row r="177" spans="1:12" ht="13.5" thickBot="1">
      <c r="A177" s="622" t="s">
        <v>376</v>
      </c>
      <c r="B177" s="358" t="s">
        <v>189</v>
      </c>
      <c r="C177" s="365"/>
      <c r="D177" s="365"/>
      <c r="E177" s="352" t="s">
        <v>117</v>
      </c>
      <c r="F177" s="353" t="s">
        <v>242</v>
      </c>
      <c r="G177" s="796" t="s">
        <v>244</v>
      </c>
      <c r="H177" s="352" t="s">
        <v>356</v>
      </c>
      <c r="I177" s="499" t="s">
        <v>152</v>
      </c>
      <c r="J177" s="793">
        <v>750</v>
      </c>
      <c r="K177" s="794">
        <v>85</v>
      </c>
      <c r="L177" s="318"/>
    </row>
    <row r="178" spans="1:14" ht="13.5" thickBot="1">
      <c r="A178" s="279"/>
      <c r="B178" s="421" t="s">
        <v>246</v>
      </c>
      <c r="C178" s="421"/>
      <c r="D178" s="422"/>
      <c r="E178" s="494"/>
      <c r="F178" s="493"/>
      <c r="G178" s="485"/>
      <c r="H178" s="494"/>
      <c r="I178" s="504"/>
      <c r="J178" s="492">
        <f>J10</f>
        <v>74500</v>
      </c>
      <c r="K178" s="423">
        <f>K10</f>
        <v>12872.3</v>
      </c>
      <c r="L178" s="249">
        <f>L10</f>
        <v>17.27825503355705</v>
      </c>
      <c r="N178" s="690">
        <f>K29+K37+K41+K150</f>
        <v>1438.2</v>
      </c>
    </row>
    <row r="179" spans="1:14" s="296" customFormat="1" ht="12.75">
      <c r="A179" s="167"/>
      <c r="B179" s="291"/>
      <c r="C179" s="291"/>
      <c r="D179" s="814"/>
      <c r="E179" s="815"/>
      <c r="F179" s="815"/>
      <c r="G179" s="815"/>
      <c r="H179" s="815"/>
      <c r="I179" s="815"/>
      <c r="J179" s="172"/>
      <c r="K179" s="172"/>
      <c r="L179" s="816"/>
      <c r="N179" s="813"/>
    </row>
    <row r="180" spans="1:12" ht="12.75">
      <c r="A180" s="830" t="s">
        <v>424</v>
      </c>
      <c r="B180" s="830"/>
      <c r="C180" s="830"/>
      <c r="D180" s="830"/>
      <c r="E180" s="830"/>
      <c r="F180" s="830"/>
      <c r="G180" s="830"/>
      <c r="H180" s="830"/>
      <c r="I180" s="830"/>
      <c r="J180" s="830"/>
      <c r="K180" s="830"/>
      <c r="L180" s="830"/>
    </row>
    <row r="181" spans="1:12" ht="12.75">
      <c r="A181" s="303"/>
      <c r="B181" s="831" t="s">
        <v>404</v>
      </c>
      <c r="C181" s="831"/>
      <c r="D181" s="831"/>
      <c r="E181" s="831"/>
      <c r="F181" s="831"/>
      <c r="G181" s="831"/>
      <c r="H181" s="831"/>
      <c r="I181" s="831"/>
      <c r="J181" s="831"/>
      <c r="K181" s="831"/>
      <c r="L181" s="831"/>
    </row>
    <row r="182" spans="1:12" ht="12.75">
      <c r="A182" s="303"/>
      <c r="B182" s="246"/>
      <c r="C182" s="246"/>
      <c r="D182" s="246"/>
      <c r="E182" s="246"/>
      <c r="F182" s="246"/>
      <c r="G182" s="246"/>
      <c r="H182" s="246"/>
      <c r="I182" s="246"/>
      <c r="J182" s="136"/>
      <c r="K182" s="136"/>
      <c r="L182" s="136"/>
    </row>
    <row r="183" spans="1:12" ht="12.75">
      <c r="A183" s="508" t="s">
        <v>405</v>
      </c>
      <c r="B183" s="508"/>
      <c r="C183" s="508"/>
      <c r="D183" s="508"/>
      <c r="E183" s="508"/>
      <c r="F183" s="508"/>
      <c r="G183" s="508"/>
      <c r="H183" s="508"/>
      <c r="I183" s="508"/>
      <c r="J183" s="508"/>
      <c r="K183" s="692"/>
      <c r="L183" s="508"/>
    </row>
    <row r="184" spans="1:12" ht="12.75">
      <c r="A184" s="425"/>
      <c r="B184" s="425"/>
      <c r="C184" s="425"/>
      <c r="D184" s="425"/>
      <c r="E184" s="425"/>
      <c r="F184" s="425"/>
      <c r="G184" s="425"/>
      <c r="H184" s="425"/>
      <c r="I184" s="425"/>
      <c r="J184" s="425"/>
      <c r="K184" s="425"/>
      <c r="L184" s="425"/>
    </row>
    <row r="185" spans="1:12" ht="12.75">
      <c r="A185" s="425"/>
      <c r="B185" s="832" t="s">
        <v>425</v>
      </c>
      <c r="C185" s="832"/>
      <c r="D185" s="832"/>
      <c r="E185" s="832"/>
      <c r="F185" s="832"/>
      <c r="G185" s="832"/>
      <c r="H185" s="832"/>
      <c r="I185" s="832"/>
      <c r="J185" s="425"/>
      <c r="K185" s="425"/>
      <c r="L185" s="425"/>
    </row>
    <row r="186" spans="1:12" ht="12.75">
      <c r="A186" s="425"/>
      <c r="B186" s="425" t="s">
        <v>406</v>
      </c>
      <c r="C186" s="425"/>
      <c r="D186" s="425"/>
      <c r="E186" s="425"/>
      <c r="F186" s="425"/>
      <c r="G186" s="425"/>
      <c r="H186" s="425"/>
      <c r="I186" s="425"/>
      <c r="J186" s="425"/>
      <c r="K186" s="425"/>
      <c r="L186" s="425"/>
    </row>
    <row r="187" spans="1:12" ht="12.75">
      <c r="A187" s="425"/>
      <c r="B187" s="425"/>
      <c r="C187" s="425"/>
      <c r="D187" s="425"/>
      <c r="E187" s="425"/>
      <c r="F187" s="425"/>
      <c r="G187" s="425"/>
      <c r="H187" s="425"/>
      <c r="I187" s="425"/>
      <c r="J187" s="425"/>
      <c r="K187" s="425"/>
      <c r="L187" s="425"/>
    </row>
    <row r="188" spans="1:12" ht="15">
      <c r="A188" s="425"/>
      <c r="B188" s="424"/>
      <c r="C188" s="424"/>
      <c r="D188" s="424"/>
      <c r="E188" s="424"/>
      <c r="F188" s="424"/>
      <c r="G188" s="424"/>
      <c r="H188" s="424"/>
      <c r="I188" s="424"/>
      <c r="J188" s="426"/>
      <c r="K188" s="426"/>
      <c r="L188" s="427"/>
    </row>
    <row r="189" spans="2:11" ht="15.75">
      <c r="B189" s="79" t="s">
        <v>71</v>
      </c>
      <c r="C189" s="79"/>
      <c r="D189" s="79"/>
      <c r="E189" s="79"/>
      <c r="F189" s="79"/>
      <c r="G189" s="79"/>
      <c r="H189" s="79"/>
      <c r="I189" s="79"/>
      <c r="J189" s="827" t="s">
        <v>72</v>
      </c>
      <c r="K189" s="827"/>
    </row>
  </sheetData>
  <sheetProtection/>
  <mergeCells count="9">
    <mergeCell ref="A5:L5"/>
    <mergeCell ref="I1:L1"/>
    <mergeCell ref="I2:L2"/>
    <mergeCell ref="I3:L3"/>
    <mergeCell ref="J189:K189"/>
    <mergeCell ref="A6:L6"/>
    <mergeCell ref="A180:L180"/>
    <mergeCell ref="B181:L181"/>
    <mergeCell ref="B185:I185"/>
  </mergeCells>
  <printOptions/>
  <pageMargins left="0.3937007874015748" right="0.1968503937007874" top="0.1968503937007874" bottom="0.3937007874015748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ЛС</dc:creator>
  <cp:keywords/>
  <dc:description/>
  <cp:lastModifiedBy>Yuri</cp:lastModifiedBy>
  <cp:lastPrinted>2013-04-26T12:33:50Z</cp:lastPrinted>
  <dcterms:created xsi:type="dcterms:W3CDTF">2012-04-09T09:41:39Z</dcterms:created>
  <dcterms:modified xsi:type="dcterms:W3CDTF">2013-10-13T12:52:20Z</dcterms:modified>
  <cp:category/>
  <cp:version/>
  <cp:contentType/>
  <cp:contentStatus/>
</cp:coreProperties>
</file>